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330" windowHeight="4980" activeTab="0"/>
  </bookViews>
  <sheets>
    <sheet name="2010" sheetId="1" r:id="rId1"/>
  </sheets>
  <definedNames>
    <definedName name="_xlnm.Print_Area" localSheetId="0">'2010'!$A$1:$N$36</definedName>
  </definedNames>
  <calcPr fullCalcOnLoad="1"/>
</workbook>
</file>

<file path=xl/sharedStrings.xml><?xml version="1.0" encoding="utf-8"?>
<sst xmlns="http://schemas.openxmlformats.org/spreadsheetml/2006/main" count="72" uniqueCount="59">
  <si>
    <t>Wyszczególnienie</t>
  </si>
  <si>
    <t>I.</t>
  </si>
  <si>
    <t>1.</t>
  </si>
  <si>
    <t>2.</t>
  </si>
  <si>
    <t>II.</t>
  </si>
  <si>
    <t>III.</t>
  </si>
  <si>
    <t>Dochody ogółem</t>
  </si>
  <si>
    <t>IV.</t>
  </si>
  <si>
    <t>V.</t>
  </si>
  <si>
    <t>Lp.</t>
  </si>
  <si>
    <t>A.</t>
  </si>
  <si>
    <t>Dochody własne w tym:</t>
  </si>
  <si>
    <t xml:space="preserve">z udziału w podatkach </t>
  </si>
  <si>
    <t>B.</t>
  </si>
  <si>
    <t>Subwencje</t>
  </si>
  <si>
    <t>C.</t>
  </si>
  <si>
    <t>odsetki</t>
  </si>
  <si>
    <t>D.</t>
  </si>
  <si>
    <t>Wykup papierów wartościowych i dyskonto</t>
  </si>
  <si>
    <t>Wynik (I-II)</t>
  </si>
  <si>
    <t>z majątku powiatu</t>
  </si>
  <si>
    <t>z opłat</t>
  </si>
  <si>
    <t>3.</t>
  </si>
  <si>
    <t xml:space="preserve">Dotacje celowe </t>
  </si>
  <si>
    <t xml:space="preserve">Wydatki ogółem </t>
  </si>
  <si>
    <t>w tym: spłata rat  kredytów i pożyczek krajowych</t>
  </si>
  <si>
    <t>spłata pożyczek,kredytów zaciągnietych w związku ze środkami okreslonymi w umowie zawartej z podmiotem dysponujacym ,z funduszem strukturalnym lub F.S.U.E.</t>
  </si>
  <si>
    <t>Wartości udzielonych poręczeń ujętych w wydatkach</t>
  </si>
  <si>
    <t>Planowana łączna kwota długu w tym:</t>
  </si>
  <si>
    <t>Dług zaciągniety w związku ze środkami okreslonymi w umowie zawartej z podmiotem dysponujacym ,z funduszem strukturalnym lub F.S.U.E.</t>
  </si>
  <si>
    <t>VI.1.</t>
  </si>
  <si>
    <t>VI.2</t>
  </si>
  <si>
    <t>VII.1</t>
  </si>
  <si>
    <t>VII.2</t>
  </si>
  <si>
    <t>Spłata zobowiązań (A+B+C+D)</t>
  </si>
  <si>
    <r>
      <t xml:space="preserve">Spłata </t>
    </r>
    <r>
      <rPr>
        <b/>
        <u val="single"/>
        <sz val="8"/>
        <rFont val="Tahoma"/>
        <family val="2"/>
      </rPr>
      <t xml:space="preserve">zaciągniętych i przewidywanych </t>
    </r>
    <r>
      <rPr>
        <b/>
        <sz val="8"/>
        <rFont val="Tahoma"/>
        <family val="2"/>
      </rPr>
      <t>pożyczek,kredytów w tym:</t>
    </r>
  </si>
  <si>
    <t>Plan 2010</t>
  </si>
  <si>
    <t>Plan 2011</t>
  </si>
  <si>
    <t>Plan 2012</t>
  </si>
  <si>
    <t>Plan 2013</t>
  </si>
  <si>
    <t>Plan 2014</t>
  </si>
  <si>
    <t>Plan 2015</t>
  </si>
  <si>
    <t>Plan 2016</t>
  </si>
  <si>
    <t>Plan 2017</t>
  </si>
  <si>
    <t>Plan 2018</t>
  </si>
  <si>
    <t>Powiatu Braniewskiego</t>
  </si>
  <si>
    <t>E.</t>
  </si>
  <si>
    <t>Umorzenie pożyczki z WFOŚ IGW - umowa umorzenia pożyczki Nr 75/04/W-206/OP-LZ/P z 20.07.2009</t>
  </si>
  <si>
    <t>Plan 2019</t>
  </si>
  <si>
    <t>Sytuacja finansowa Powiatu Braniewskiego w latach 2009-2020</t>
  </si>
  <si>
    <t>Plan 2020</t>
  </si>
  <si>
    <t xml:space="preserve">Spłata przewidywanych do zaciągnięcia w 2010 roku pożyczek,kredytów  w tym:  </t>
  </si>
  <si>
    <t>Dług/dochody (%)(art.170 ust.1ufp z 2005 r.)</t>
  </si>
  <si>
    <t xml:space="preserve">Spłaty rat i odsetek/dochody (%) (atr.169 ust.1 ufpz 2005r.) </t>
  </si>
  <si>
    <t>Dług /dochody (%)(art.170 ust.3 u.f.p. z 2005r.)</t>
  </si>
  <si>
    <t xml:space="preserve">Spłaty rat i odsetek/dochody (%) (art.169 ust.3 ufp z 2005r.) </t>
  </si>
  <si>
    <t xml:space="preserve">Wykonanie </t>
  </si>
  <si>
    <t>Załącznik nr 11 do Uchwały Rady</t>
  </si>
  <si>
    <t>Nr XLIII/236/10 z dnia 29.04.2010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</si>
</sst>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sz val="12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0" fontId="12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0" fontId="12" fillId="0" borderId="5" xfId="0" applyNumberFormat="1" applyFont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10" fontId="12" fillId="0" borderId="7" xfId="0" applyNumberFormat="1" applyFont="1" applyBorder="1" applyAlignment="1">
      <alignment vertical="center"/>
    </xf>
    <xf numFmtId="10" fontId="12" fillId="0" borderId="8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/>
    </xf>
    <xf numFmtId="10" fontId="12" fillId="0" borderId="4" xfId="0" applyNumberFormat="1" applyFont="1" applyBorder="1" applyAlignment="1">
      <alignment/>
    </xf>
    <xf numFmtId="0" fontId="12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0" fontId="12" fillId="0" borderId="9" xfId="0" applyNumberFormat="1" applyFont="1" applyBorder="1" applyAlignment="1">
      <alignment vertical="center"/>
    </xf>
    <xf numFmtId="10" fontId="12" fillId="0" borderId="13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6" fillId="0" borderId="1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17" fillId="0" borderId="7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SheetLayoutView="100" workbookViewId="0" topLeftCell="F10">
      <selection activeCell="L28" sqref="L28"/>
    </sheetView>
  </sheetViews>
  <sheetFormatPr defaultColWidth="15.75390625" defaultRowHeight="12.75"/>
  <cols>
    <col min="1" max="1" width="5.375" style="1" customWidth="1"/>
    <col min="2" max="2" width="33.875" style="3" customWidth="1"/>
    <col min="3" max="3" width="14.00390625" style="3" customWidth="1"/>
    <col min="4" max="4" width="13.875" style="1" customWidth="1"/>
    <col min="5" max="5" width="15.00390625" style="1" customWidth="1"/>
    <col min="6" max="6" width="14.875" style="1" customWidth="1"/>
    <col min="7" max="7" width="14.00390625" style="1" customWidth="1"/>
    <col min="8" max="9" width="13.875" style="1" customWidth="1"/>
    <col min="10" max="10" width="14.25390625" style="1" customWidth="1"/>
    <col min="11" max="11" width="14.125" style="1" customWidth="1"/>
    <col min="12" max="12" width="15.125" style="1" customWidth="1"/>
    <col min="13" max="13" width="14.25390625" style="1" customWidth="1"/>
    <col min="14" max="14" width="14.125" style="1" customWidth="1"/>
    <col min="15" max="15" width="14.25390625" style="1" customWidth="1"/>
    <col min="16" max="16384" width="15.75390625" style="1" customWidth="1"/>
  </cols>
  <sheetData>
    <row r="1" spans="1:14" ht="15">
      <c r="A1" s="22"/>
      <c r="B1" s="23"/>
      <c r="C1" s="23"/>
      <c r="D1" s="22"/>
      <c r="E1" s="22"/>
      <c r="F1" s="24"/>
      <c r="G1" s="25"/>
      <c r="H1" s="25"/>
      <c r="I1" s="25"/>
      <c r="J1" s="24"/>
      <c r="L1" s="25"/>
      <c r="M1" s="24" t="s">
        <v>57</v>
      </c>
      <c r="N1" s="22"/>
    </row>
    <row r="2" spans="1:14" ht="15">
      <c r="A2" s="22"/>
      <c r="B2" s="23"/>
      <c r="C2" s="23"/>
      <c r="D2" s="22"/>
      <c r="E2" s="22"/>
      <c r="F2" s="24"/>
      <c r="G2" s="25"/>
      <c r="H2" s="25"/>
      <c r="I2" s="25"/>
      <c r="J2" s="24"/>
      <c r="L2" s="25"/>
      <c r="M2" s="24" t="s">
        <v>45</v>
      </c>
      <c r="N2" s="22"/>
    </row>
    <row r="3" spans="1:14" ht="15">
      <c r="A3" s="22"/>
      <c r="B3" s="23"/>
      <c r="C3" s="23"/>
      <c r="D3" s="22"/>
      <c r="E3" s="22"/>
      <c r="F3" s="24"/>
      <c r="G3" s="25"/>
      <c r="H3" s="25"/>
      <c r="I3" s="25"/>
      <c r="J3" s="24"/>
      <c r="L3" s="25"/>
      <c r="M3" s="25" t="s">
        <v>58</v>
      </c>
      <c r="N3" s="22"/>
    </row>
    <row r="4" spans="1:15" ht="15.75" customHeight="1">
      <c r="A4" s="96" t="s">
        <v>49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6"/>
    </row>
    <row r="5" spans="1:14" ht="8.25" customHeight="1" thickBot="1">
      <c r="A5" s="22"/>
      <c r="B5" s="23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s="2" customFormat="1" ht="29.25" customHeight="1">
      <c r="A6" s="86" t="s">
        <v>9</v>
      </c>
      <c r="B6" s="94" t="s">
        <v>0</v>
      </c>
      <c r="C6" s="53" t="s">
        <v>56</v>
      </c>
      <c r="D6" s="97" t="s">
        <v>36</v>
      </c>
      <c r="E6" s="97" t="s">
        <v>37</v>
      </c>
      <c r="F6" s="97" t="s">
        <v>38</v>
      </c>
      <c r="G6" s="97" t="s">
        <v>39</v>
      </c>
      <c r="H6" s="97" t="s">
        <v>40</v>
      </c>
      <c r="I6" s="88" t="s">
        <v>41</v>
      </c>
      <c r="J6" s="91" t="s">
        <v>42</v>
      </c>
      <c r="K6" s="91" t="s">
        <v>43</v>
      </c>
      <c r="L6" s="99" t="s">
        <v>44</v>
      </c>
      <c r="M6" s="99" t="s">
        <v>48</v>
      </c>
      <c r="N6" s="102" t="s">
        <v>50</v>
      </c>
      <c r="O6" s="8"/>
    </row>
    <row r="7" spans="1:15" ht="27" customHeight="1">
      <c r="A7" s="87"/>
      <c r="B7" s="95"/>
      <c r="C7" s="54">
        <v>2009</v>
      </c>
      <c r="D7" s="98"/>
      <c r="E7" s="98"/>
      <c r="F7" s="98"/>
      <c r="G7" s="98"/>
      <c r="H7" s="98"/>
      <c r="I7" s="89"/>
      <c r="J7" s="92"/>
      <c r="K7" s="92"/>
      <c r="L7" s="100"/>
      <c r="M7" s="104"/>
      <c r="N7" s="103"/>
      <c r="O7" s="7"/>
    </row>
    <row r="8" spans="1:15" ht="17.25" customHeight="1">
      <c r="A8" s="87"/>
      <c r="B8" s="95"/>
      <c r="C8" s="55"/>
      <c r="D8" s="98"/>
      <c r="E8" s="98"/>
      <c r="F8" s="98"/>
      <c r="G8" s="98"/>
      <c r="H8" s="98"/>
      <c r="I8" s="90"/>
      <c r="J8" s="93"/>
      <c r="K8" s="93"/>
      <c r="L8" s="101"/>
      <c r="M8" s="104"/>
      <c r="N8" s="103"/>
      <c r="O8" s="7"/>
    </row>
    <row r="9" spans="1:15" ht="9.75" customHeight="1">
      <c r="A9" s="40">
        <v>1</v>
      </c>
      <c r="B9" s="41">
        <v>2</v>
      </c>
      <c r="C9" s="41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6">
        <v>9</v>
      </c>
      <c r="J9" s="43">
        <v>10</v>
      </c>
      <c r="K9" s="43">
        <v>11</v>
      </c>
      <c r="L9" s="43">
        <v>12</v>
      </c>
      <c r="M9" s="43">
        <v>13</v>
      </c>
      <c r="N9" s="52">
        <v>14</v>
      </c>
      <c r="O9" s="9"/>
    </row>
    <row r="10" spans="1:15" s="2" customFormat="1" ht="15.75">
      <c r="A10" s="26" t="s">
        <v>1</v>
      </c>
      <c r="B10" s="4" t="s">
        <v>6</v>
      </c>
      <c r="C10" s="59">
        <v>42949689</v>
      </c>
      <c r="D10" s="59">
        <v>45812802</v>
      </c>
      <c r="E10" s="59">
        <v>49724518</v>
      </c>
      <c r="F10" s="59">
        <v>45542291</v>
      </c>
      <c r="G10" s="59">
        <f aca="true" t="shared" si="0" ref="G10:N10">SUM(G11+G15+G16)</f>
        <v>40527032</v>
      </c>
      <c r="H10" s="59">
        <f t="shared" si="0"/>
        <v>40787000</v>
      </c>
      <c r="I10" s="60">
        <f t="shared" si="0"/>
        <v>40975000</v>
      </c>
      <c r="J10" s="61">
        <f t="shared" si="0"/>
        <v>41205500</v>
      </c>
      <c r="K10" s="61">
        <f t="shared" si="0"/>
        <v>41425000</v>
      </c>
      <c r="L10" s="61">
        <f t="shared" si="0"/>
        <v>41655000</v>
      </c>
      <c r="M10" s="61">
        <f t="shared" si="0"/>
        <v>42810000</v>
      </c>
      <c r="N10" s="62">
        <f t="shared" si="0"/>
        <v>43050000</v>
      </c>
      <c r="O10" s="10"/>
    </row>
    <row r="11" spans="1:22" ht="15">
      <c r="A11" s="26" t="s">
        <v>10</v>
      </c>
      <c r="B11" s="27" t="s">
        <v>11</v>
      </c>
      <c r="C11" s="63">
        <v>6754723</v>
      </c>
      <c r="D11" s="63">
        <v>7308162</v>
      </c>
      <c r="E11" s="63">
        <v>7039350</v>
      </c>
      <c r="F11" s="63">
        <v>7077500</v>
      </c>
      <c r="G11" s="63">
        <v>7137000</v>
      </c>
      <c r="H11" s="63">
        <v>7217000</v>
      </c>
      <c r="I11" s="64">
        <v>7255000</v>
      </c>
      <c r="J11" s="65">
        <v>7305500</v>
      </c>
      <c r="K11" s="65">
        <v>7355000</v>
      </c>
      <c r="L11" s="65">
        <v>7405000</v>
      </c>
      <c r="M11" s="65">
        <v>7410000</v>
      </c>
      <c r="N11" s="66">
        <v>7500000</v>
      </c>
      <c r="O11" s="11"/>
      <c r="P11" s="18"/>
      <c r="Q11" s="18"/>
      <c r="R11" s="18"/>
      <c r="S11" s="18"/>
      <c r="T11" s="18"/>
      <c r="U11" s="18"/>
      <c r="V11" s="18"/>
    </row>
    <row r="12" spans="1:22" ht="15">
      <c r="A12" s="28" t="s">
        <v>2</v>
      </c>
      <c r="B12" s="27" t="s">
        <v>21</v>
      </c>
      <c r="C12" s="63">
        <v>699321</v>
      </c>
      <c r="D12" s="63">
        <v>892731</v>
      </c>
      <c r="E12" s="63">
        <v>940000</v>
      </c>
      <c r="F12" s="63">
        <v>945000</v>
      </c>
      <c r="G12" s="63">
        <v>950000</v>
      </c>
      <c r="H12" s="63">
        <v>955000</v>
      </c>
      <c r="I12" s="64">
        <v>960000</v>
      </c>
      <c r="J12" s="65">
        <v>965000</v>
      </c>
      <c r="K12" s="65">
        <v>970000</v>
      </c>
      <c r="L12" s="65">
        <v>975000</v>
      </c>
      <c r="M12" s="65">
        <v>975000</v>
      </c>
      <c r="N12" s="66">
        <v>975000</v>
      </c>
      <c r="O12" s="11"/>
      <c r="P12" s="18"/>
      <c r="Q12" s="18"/>
      <c r="R12" s="18"/>
      <c r="S12" s="18"/>
      <c r="T12" s="18"/>
      <c r="U12" s="18"/>
      <c r="V12" s="18"/>
    </row>
    <row r="13" spans="1:22" ht="15">
      <c r="A13" s="28" t="s">
        <v>3</v>
      </c>
      <c r="B13" s="27" t="s">
        <v>20</v>
      </c>
      <c r="C13" s="63">
        <v>575975</v>
      </c>
      <c r="D13" s="63">
        <v>912940</v>
      </c>
      <c r="E13" s="63">
        <v>510000</v>
      </c>
      <c r="F13" s="63">
        <v>520000</v>
      </c>
      <c r="G13" s="63">
        <v>530000</v>
      </c>
      <c r="H13" s="63">
        <v>540000</v>
      </c>
      <c r="I13" s="64">
        <v>550000</v>
      </c>
      <c r="J13" s="65">
        <v>560000</v>
      </c>
      <c r="K13" s="65">
        <v>570000</v>
      </c>
      <c r="L13" s="65">
        <v>580000</v>
      </c>
      <c r="M13" s="65">
        <v>580000</v>
      </c>
      <c r="N13" s="66">
        <v>580000</v>
      </c>
      <c r="O13" s="11"/>
      <c r="P13" s="18"/>
      <c r="Q13" s="18"/>
      <c r="R13" s="18"/>
      <c r="S13" s="18"/>
      <c r="T13" s="18"/>
      <c r="U13" s="18"/>
      <c r="V13" s="18"/>
    </row>
    <row r="14" spans="1:22" ht="15">
      <c r="A14" s="28" t="s">
        <v>22</v>
      </c>
      <c r="B14" s="27" t="s">
        <v>12</v>
      </c>
      <c r="C14" s="63">
        <v>3598170</v>
      </c>
      <c r="D14" s="63">
        <v>3530771</v>
      </c>
      <c r="E14" s="63">
        <v>4100000</v>
      </c>
      <c r="F14" s="63">
        <v>4200000</v>
      </c>
      <c r="G14" s="63">
        <v>4300000</v>
      </c>
      <c r="H14" s="63">
        <v>4400000</v>
      </c>
      <c r="I14" s="64">
        <v>4500000</v>
      </c>
      <c r="J14" s="65">
        <v>4600000</v>
      </c>
      <c r="K14" s="65">
        <v>4700000</v>
      </c>
      <c r="L14" s="65">
        <v>4800000</v>
      </c>
      <c r="M14" s="65">
        <v>4900000</v>
      </c>
      <c r="N14" s="66">
        <v>4900000</v>
      </c>
      <c r="O14" s="11"/>
      <c r="P14" s="18"/>
      <c r="Q14" s="18"/>
      <c r="R14" s="18"/>
      <c r="S14" s="18"/>
      <c r="T14" s="18"/>
      <c r="U14" s="18"/>
      <c r="V14" s="18"/>
    </row>
    <row r="15" spans="1:22" ht="15">
      <c r="A15" s="26" t="s">
        <v>13</v>
      </c>
      <c r="B15" s="27" t="s">
        <v>14</v>
      </c>
      <c r="C15" s="63">
        <v>24103433</v>
      </c>
      <c r="D15" s="63">
        <v>25668981</v>
      </c>
      <c r="E15" s="63">
        <v>25100000</v>
      </c>
      <c r="F15" s="63">
        <v>25200000</v>
      </c>
      <c r="G15" s="63">
        <v>25300000</v>
      </c>
      <c r="H15" s="63">
        <v>25400000</v>
      </c>
      <c r="I15" s="64">
        <v>25500000</v>
      </c>
      <c r="J15" s="65">
        <v>25600000</v>
      </c>
      <c r="K15" s="65">
        <v>25700000</v>
      </c>
      <c r="L15" s="65">
        <v>25800000</v>
      </c>
      <c r="M15" s="65">
        <v>26900000</v>
      </c>
      <c r="N15" s="66">
        <v>27000000</v>
      </c>
      <c r="O15" s="11"/>
      <c r="P15" s="18"/>
      <c r="Q15" s="18"/>
      <c r="R15" s="18"/>
      <c r="S15" s="18"/>
      <c r="T15" s="18"/>
      <c r="U15" s="18"/>
      <c r="V15" s="18"/>
    </row>
    <row r="16" spans="1:22" ht="15">
      <c r="A16" s="26" t="s">
        <v>15</v>
      </c>
      <c r="B16" s="27" t="s">
        <v>23</v>
      </c>
      <c r="C16" s="63">
        <v>12091533</v>
      </c>
      <c r="D16" s="63">
        <v>12835659</v>
      </c>
      <c r="E16" s="63">
        <v>17585168</v>
      </c>
      <c r="F16" s="63">
        <v>13264791</v>
      </c>
      <c r="G16" s="63">
        <v>8090032</v>
      </c>
      <c r="H16" s="63">
        <v>8170000</v>
      </c>
      <c r="I16" s="64">
        <v>8220000</v>
      </c>
      <c r="J16" s="65">
        <v>8300000</v>
      </c>
      <c r="K16" s="65">
        <v>8370000</v>
      </c>
      <c r="L16" s="65">
        <v>8450000</v>
      </c>
      <c r="M16" s="65">
        <v>8500000</v>
      </c>
      <c r="N16" s="66">
        <v>8550000</v>
      </c>
      <c r="O16" s="11"/>
      <c r="P16" s="19"/>
      <c r="Q16" s="18"/>
      <c r="R16" s="18"/>
      <c r="S16" s="18"/>
      <c r="T16" s="18"/>
      <c r="U16" s="18"/>
      <c r="V16" s="18"/>
    </row>
    <row r="17" spans="1:22" ht="15">
      <c r="A17" s="26" t="s">
        <v>4</v>
      </c>
      <c r="B17" s="4" t="s">
        <v>24</v>
      </c>
      <c r="C17" s="59">
        <v>40426702</v>
      </c>
      <c r="D17" s="59">
        <v>46333102</v>
      </c>
      <c r="E17" s="59">
        <v>52652518</v>
      </c>
      <c r="F17" s="59">
        <v>44342290</v>
      </c>
      <c r="G17" s="59">
        <v>38690000</v>
      </c>
      <c r="H17" s="59">
        <v>38800000</v>
      </c>
      <c r="I17" s="60">
        <v>38920000</v>
      </c>
      <c r="J17" s="61">
        <v>39100000</v>
      </c>
      <c r="K17" s="61">
        <v>39250000</v>
      </c>
      <c r="L17" s="61">
        <v>39400000</v>
      </c>
      <c r="M17" s="61">
        <v>40800000</v>
      </c>
      <c r="N17" s="62">
        <v>41800000</v>
      </c>
      <c r="O17" s="12"/>
      <c r="P17" s="18"/>
      <c r="Q17" s="18"/>
      <c r="R17" s="18"/>
      <c r="S17" s="18"/>
      <c r="T17" s="18"/>
      <c r="U17" s="18"/>
      <c r="V17" s="18"/>
    </row>
    <row r="18" spans="1:22" s="2" customFormat="1" ht="15.75">
      <c r="A18" s="26" t="s">
        <v>5</v>
      </c>
      <c r="B18" s="4" t="s">
        <v>34</v>
      </c>
      <c r="C18" s="59">
        <f>SUM(C19+C23+C27+C28)</f>
        <v>3089185</v>
      </c>
      <c r="D18" s="59">
        <f>SUM(D19+D23+D27+D28)</f>
        <v>3489934</v>
      </c>
      <c r="E18" s="59">
        <f>SUM(E19+E23+E27+E28)</f>
        <v>10608161</v>
      </c>
      <c r="F18" s="59">
        <f>SUM(F19+F23+F27+F28)</f>
        <v>3768727</v>
      </c>
      <c r="G18" s="59">
        <f aca="true" t="shared" si="1" ref="G18:N18">SUM(G19+G23+G27+G28)</f>
        <v>3329835</v>
      </c>
      <c r="H18" s="59">
        <f t="shared" si="1"/>
        <v>2096112</v>
      </c>
      <c r="I18" s="60">
        <f t="shared" si="1"/>
        <v>1478066</v>
      </c>
      <c r="J18" s="61">
        <f t="shared" si="1"/>
        <v>1378076</v>
      </c>
      <c r="K18" s="61">
        <f t="shared" si="1"/>
        <v>1217166</v>
      </c>
      <c r="L18" s="61">
        <f t="shared" si="1"/>
        <v>951018</v>
      </c>
      <c r="M18" s="61">
        <f t="shared" si="1"/>
        <v>763360</v>
      </c>
      <c r="N18" s="62">
        <f t="shared" si="1"/>
        <v>735960</v>
      </c>
      <c r="O18" s="10"/>
      <c r="P18" s="20"/>
      <c r="Q18" s="21"/>
      <c r="R18" s="21"/>
      <c r="S18" s="21"/>
      <c r="T18" s="21"/>
      <c r="U18" s="21"/>
      <c r="V18" s="21"/>
    </row>
    <row r="19" spans="1:22" ht="21.75">
      <c r="A19" s="29" t="s">
        <v>10</v>
      </c>
      <c r="B19" s="17" t="s">
        <v>35</v>
      </c>
      <c r="C19" s="67">
        <f>SUM(C20:C23)</f>
        <v>2636244</v>
      </c>
      <c r="D19" s="67">
        <f>SUM(D20:D22)</f>
        <v>2652960</v>
      </c>
      <c r="E19" s="67">
        <f aca="true" t="shared" si="2" ref="E19:N19">SUM(E20:E22)</f>
        <v>9473549</v>
      </c>
      <c r="F19" s="67">
        <f t="shared" si="2"/>
        <v>2638020</v>
      </c>
      <c r="G19" s="67">
        <f t="shared" si="2"/>
        <v>2254516</v>
      </c>
      <c r="H19" s="63">
        <f t="shared" si="2"/>
        <v>1449148</v>
      </c>
      <c r="I19" s="68">
        <f t="shared" si="2"/>
        <v>1031460</v>
      </c>
      <c r="J19" s="69">
        <f t="shared" si="2"/>
        <v>957210</v>
      </c>
      <c r="K19" s="69">
        <f t="shared" si="2"/>
        <v>822360</v>
      </c>
      <c r="L19" s="69">
        <f t="shared" si="2"/>
        <v>794160</v>
      </c>
      <c r="M19" s="69">
        <f t="shared" si="2"/>
        <v>763360</v>
      </c>
      <c r="N19" s="70">
        <f t="shared" si="2"/>
        <v>735960</v>
      </c>
      <c r="O19" s="11"/>
      <c r="P19" s="19"/>
      <c r="Q19" s="18"/>
      <c r="R19" s="18"/>
      <c r="S19" s="18"/>
      <c r="T19" s="18"/>
      <c r="U19" s="18"/>
      <c r="V19" s="18"/>
    </row>
    <row r="20" spans="1:22" ht="21.75" customHeight="1">
      <c r="A20" s="30" t="s">
        <v>2</v>
      </c>
      <c r="B20" s="5" t="s">
        <v>25</v>
      </c>
      <c r="C20" s="71">
        <v>2161055</v>
      </c>
      <c r="D20" s="71">
        <v>2138053</v>
      </c>
      <c r="E20" s="71">
        <v>2011549</v>
      </c>
      <c r="F20" s="71">
        <v>1954820</v>
      </c>
      <c r="G20" s="71">
        <v>1769516</v>
      </c>
      <c r="H20" s="63">
        <v>1120748</v>
      </c>
      <c r="I20" s="72">
        <v>795360</v>
      </c>
      <c r="J20" s="73">
        <v>795360</v>
      </c>
      <c r="K20" s="73">
        <v>689360</v>
      </c>
      <c r="L20" s="73">
        <v>689360</v>
      </c>
      <c r="M20" s="73">
        <v>689360</v>
      </c>
      <c r="N20" s="74">
        <v>689360</v>
      </c>
      <c r="O20" s="13"/>
      <c r="P20" s="19"/>
      <c r="Q20" s="18"/>
      <c r="R20" s="18"/>
      <c r="S20" s="18"/>
      <c r="T20" s="18"/>
      <c r="U20" s="18"/>
      <c r="V20" s="18"/>
    </row>
    <row r="21" spans="1:22" ht="45.75" customHeight="1">
      <c r="A21" s="30" t="s">
        <v>3</v>
      </c>
      <c r="B21" s="5" t="s">
        <v>26</v>
      </c>
      <c r="C21" s="71"/>
      <c r="D21" s="71"/>
      <c r="E21" s="71">
        <v>6832000</v>
      </c>
      <c r="F21" s="71"/>
      <c r="G21" s="71"/>
      <c r="H21" s="71"/>
      <c r="I21" s="72"/>
      <c r="J21" s="73"/>
      <c r="K21" s="73"/>
      <c r="L21" s="73"/>
      <c r="M21" s="73"/>
      <c r="N21" s="74"/>
      <c r="O21" s="13"/>
      <c r="P21" s="19"/>
      <c r="Q21" s="18"/>
      <c r="R21" s="18"/>
      <c r="S21" s="18"/>
      <c r="T21" s="18"/>
      <c r="U21" s="18"/>
      <c r="V21" s="18"/>
    </row>
    <row r="22" spans="1:22" ht="15">
      <c r="A22" s="30" t="s">
        <v>22</v>
      </c>
      <c r="B22" s="31" t="s">
        <v>16</v>
      </c>
      <c r="C22" s="71">
        <v>475189</v>
      </c>
      <c r="D22" s="71">
        <v>514907</v>
      </c>
      <c r="E22" s="71">
        <v>630000</v>
      </c>
      <c r="F22" s="71">
        <v>683200</v>
      </c>
      <c r="G22" s="71">
        <v>485000</v>
      </c>
      <c r="H22" s="63">
        <v>328400</v>
      </c>
      <c r="I22" s="72">
        <v>236100</v>
      </c>
      <c r="J22" s="73">
        <v>161850</v>
      </c>
      <c r="K22" s="73">
        <v>133000</v>
      </c>
      <c r="L22" s="73">
        <v>104800</v>
      </c>
      <c r="M22" s="73">
        <v>74000</v>
      </c>
      <c r="N22" s="74">
        <v>46600</v>
      </c>
      <c r="O22" s="13"/>
      <c r="P22" s="18"/>
      <c r="Q22" s="18"/>
      <c r="R22" s="18"/>
      <c r="S22" s="18"/>
      <c r="T22" s="18"/>
      <c r="U22" s="18"/>
      <c r="V22" s="18"/>
    </row>
    <row r="23" spans="1:22" ht="25.5" customHeight="1">
      <c r="A23" s="32" t="s">
        <v>13</v>
      </c>
      <c r="B23" s="16" t="s">
        <v>51</v>
      </c>
      <c r="C23" s="71">
        <f>SUM(C24:C26)</f>
        <v>0</v>
      </c>
      <c r="D23" s="71">
        <f aca="true" t="shared" si="3" ref="D23:L23">SUM(D24:D26)</f>
        <v>8700</v>
      </c>
      <c r="E23" s="71">
        <f t="shared" si="3"/>
        <v>216886</v>
      </c>
      <c r="F23" s="71">
        <f t="shared" si="3"/>
        <v>219600</v>
      </c>
      <c r="G23" s="71">
        <f t="shared" si="3"/>
        <v>212000</v>
      </c>
      <c r="H23" s="75">
        <f t="shared" si="3"/>
        <v>0</v>
      </c>
      <c r="I23" s="72">
        <f t="shared" si="3"/>
        <v>0</v>
      </c>
      <c r="J23" s="73">
        <f t="shared" si="3"/>
        <v>0</v>
      </c>
      <c r="K23" s="73">
        <f t="shared" si="3"/>
        <v>0</v>
      </c>
      <c r="L23" s="73">
        <f t="shared" si="3"/>
        <v>0</v>
      </c>
      <c r="M23" s="73">
        <f>SUM(M24:M26)</f>
        <v>0</v>
      </c>
      <c r="N23" s="74">
        <f>SUM(N24:N26)</f>
        <v>0</v>
      </c>
      <c r="O23" s="13"/>
      <c r="P23" s="18"/>
      <c r="Q23" s="18"/>
      <c r="R23" s="18"/>
      <c r="S23" s="18"/>
      <c r="T23" s="18"/>
      <c r="U23" s="18"/>
      <c r="V23" s="18"/>
    </row>
    <row r="24" spans="1:22" ht="24" customHeight="1">
      <c r="A24" s="30" t="s">
        <v>2</v>
      </c>
      <c r="B24" s="33" t="s">
        <v>25</v>
      </c>
      <c r="C24" s="71"/>
      <c r="D24" s="71"/>
      <c r="E24" s="71">
        <v>190686</v>
      </c>
      <c r="F24" s="71">
        <v>200000</v>
      </c>
      <c r="G24" s="71">
        <v>200000</v>
      </c>
      <c r="H24" s="71"/>
      <c r="I24" s="71"/>
      <c r="J24" s="71"/>
      <c r="K24" s="71"/>
      <c r="L24" s="71"/>
      <c r="M24" s="73"/>
      <c r="N24" s="74"/>
      <c r="O24" s="13"/>
      <c r="P24" s="19"/>
      <c r="Q24" s="18"/>
      <c r="R24" s="18"/>
      <c r="S24" s="18"/>
      <c r="T24" s="18"/>
      <c r="U24" s="18"/>
      <c r="V24" s="18"/>
    </row>
    <row r="25" spans="1:22" ht="43.5" customHeight="1">
      <c r="A25" s="30" t="s">
        <v>3</v>
      </c>
      <c r="B25" s="5" t="s">
        <v>26</v>
      </c>
      <c r="C25" s="71"/>
      <c r="D25" s="71"/>
      <c r="E25" s="71"/>
      <c r="F25" s="71"/>
      <c r="G25" s="71"/>
      <c r="H25" s="71"/>
      <c r="I25" s="72"/>
      <c r="J25" s="73"/>
      <c r="K25" s="73"/>
      <c r="L25" s="73"/>
      <c r="M25" s="73"/>
      <c r="N25" s="74"/>
      <c r="O25" s="13"/>
      <c r="P25" s="18"/>
      <c r="Q25" s="18"/>
      <c r="R25" s="18"/>
      <c r="S25" s="18"/>
      <c r="T25" s="18"/>
      <c r="U25" s="18"/>
      <c r="V25" s="18"/>
    </row>
    <row r="26" spans="1:22" ht="15">
      <c r="A26" s="30" t="s">
        <v>22</v>
      </c>
      <c r="B26" s="31" t="s">
        <v>16</v>
      </c>
      <c r="C26" s="71">
        <v>0</v>
      </c>
      <c r="D26" s="71">
        <v>8700</v>
      </c>
      <c r="E26" s="71">
        <v>26200</v>
      </c>
      <c r="F26" s="71">
        <v>19600</v>
      </c>
      <c r="G26" s="71">
        <v>12000</v>
      </c>
      <c r="H26" s="67"/>
      <c r="I26" s="72"/>
      <c r="J26" s="73"/>
      <c r="K26" s="73"/>
      <c r="L26" s="73"/>
      <c r="M26" s="73"/>
      <c r="N26" s="74"/>
      <c r="O26" s="13"/>
      <c r="P26" s="18"/>
      <c r="Q26" s="18"/>
      <c r="R26" s="18"/>
      <c r="S26" s="18"/>
      <c r="T26" s="18"/>
      <c r="U26" s="18"/>
      <c r="V26" s="18"/>
    </row>
    <row r="27" spans="1:22" ht="21" customHeight="1">
      <c r="A27" s="32" t="s">
        <v>15</v>
      </c>
      <c r="B27" s="34" t="s">
        <v>27</v>
      </c>
      <c r="C27" s="76">
        <v>452941</v>
      </c>
      <c r="D27" s="76">
        <v>828274</v>
      </c>
      <c r="E27" s="76">
        <v>917726</v>
      </c>
      <c r="F27" s="76">
        <v>911107</v>
      </c>
      <c r="G27" s="76">
        <v>863319</v>
      </c>
      <c r="H27" s="76">
        <v>646964</v>
      </c>
      <c r="I27" s="77">
        <v>446606</v>
      </c>
      <c r="J27" s="78">
        <v>420866</v>
      </c>
      <c r="K27" s="78">
        <v>394806</v>
      </c>
      <c r="L27" s="78">
        <v>156858</v>
      </c>
      <c r="M27" s="78">
        <v>0</v>
      </c>
      <c r="N27" s="79">
        <v>0</v>
      </c>
      <c r="O27" s="14"/>
      <c r="P27" s="19"/>
      <c r="Q27" s="18"/>
      <c r="R27" s="18"/>
      <c r="S27" s="18"/>
      <c r="T27" s="18"/>
      <c r="U27" s="18"/>
      <c r="V27" s="18"/>
    </row>
    <row r="28" spans="1:22" ht="15">
      <c r="A28" s="35" t="s">
        <v>17</v>
      </c>
      <c r="B28" s="5" t="s">
        <v>18</v>
      </c>
      <c r="C28" s="71"/>
      <c r="D28" s="71"/>
      <c r="E28" s="71"/>
      <c r="F28" s="71"/>
      <c r="G28" s="71"/>
      <c r="H28" s="67"/>
      <c r="I28" s="72"/>
      <c r="J28" s="73"/>
      <c r="K28" s="73"/>
      <c r="L28" s="73"/>
      <c r="M28" s="73"/>
      <c r="N28" s="74"/>
      <c r="O28" s="13"/>
      <c r="P28" s="18"/>
      <c r="Q28" s="18"/>
      <c r="R28" s="18"/>
      <c r="S28" s="18"/>
      <c r="T28" s="18"/>
      <c r="U28" s="18"/>
      <c r="V28" s="18"/>
    </row>
    <row r="29" spans="1:22" ht="31.5">
      <c r="A29" s="35" t="s">
        <v>46</v>
      </c>
      <c r="B29" s="51" t="s">
        <v>47</v>
      </c>
      <c r="C29" s="71">
        <v>6250</v>
      </c>
      <c r="D29" s="71"/>
      <c r="E29" s="71"/>
      <c r="F29" s="71"/>
      <c r="G29" s="71"/>
      <c r="H29" s="67"/>
      <c r="I29" s="72"/>
      <c r="J29" s="73"/>
      <c r="K29" s="73"/>
      <c r="L29" s="73"/>
      <c r="M29" s="73"/>
      <c r="N29" s="74"/>
      <c r="O29" s="13"/>
      <c r="P29" s="18"/>
      <c r="Q29" s="18"/>
      <c r="R29" s="18"/>
      <c r="S29" s="18"/>
      <c r="T29" s="18"/>
      <c r="U29" s="18"/>
      <c r="V29" s="18"/>
    </row>
    <row r="30" spans="1:22" s="2" customFormat="1" ht="15.75">
      <c r="A30" s="32" t="s">
        <v>7</v>
      </c>
      <c r="B30" s="34" t="s">
        <v>19</v>
      </c>
      <c r="C30" s="76">
        <f>SUM(C10-C17)</f>
        <v>2522987</v>
      </c>
      <c r="D30" s="76">
        <f>SUM(D10-D17)</f>
        <v>-520300</v>
      </c>
      <c r="E30" s="76">
        <f>SUM(E10-E17)</f>
        <v>-2928000</v>
      </c>
      <c r="F30" s="76">
        <f>SUM(F10-F17)</f>
        <v>1200001</v>
      </c>
      <c r="G30" s="76">
        <f aca="true" t="shared" si="4" ref="G30:N30">SUM(G10-G17)</f>
        <v>1837032</v>
      </c>
      <c r="H30" s="80">
        <f t="shared" si="4"/>
        <v>1987000</v>
      </c>
      <c r="I30" s="77">
        <f t="shared" si="4"/>
        <v>2055000</v>
      </c>
      <c r="J30" s="78">
        <f t="shared" si="4"/>
        <v>2105500</v>
      </c>
      <c r="K30" s="78">
        <f t="shared" si="4"/>
        <v>2175000</v>
      </c>
      <c r="L30" s="78">
        <f t="shared" si="4"/>
        <v>2255000</v>
      </c>
      <c r="M30" s="78">
        <f t="shared" si="4"/>
        <v>2010000</v>
      </c>
      <c r="N30" s="79">
        <f t="shared" si="4"/>
        <v>1250000</v>
      </c>
      <c r="O30" s="14"/>
      <c r="P30" s="20"/>
      <c r="Q30" s="21"/>
      <c r="R30" s="21"/>
      <c r="S30" s="21"/>
      <c r="T30" s="21"/>
      <c r="U30" s="21"/>
      <c r="V30" s="21"/>
    </row>
    <row r="31" spans="1:22" s="2" customFormat="1" ht="15.75">
      <c r="A31" s="32" t="s">
        <v>8</v>
      </c>
      <c r="B31" s="34" t="s">
        <v>28</v>
      </c>
      <c r="C31" s="85">
        <v>6940004</v>
      </c>
      <c r="D31" s="76">
        <v>5392637</v>
      </c>
      <c r="E31" s="76">
        <v>8320637</v>
      </c>
      <c r="F31" s="76">
        <v>7120636</v>
      </c>
      <c r="G31" s="76">
        <v>5468908</v>
      </c>
      <c r="H31" s="80">
        <v>4348160</v>
      </c>
      <c r="I31" s="77">
        <v>3552800</v>
      </c>
      <c r="J31" s="78">
        <v>2757440</v>
      </c>
      <c r="K31" s="78">
        <v>2068080</v>
      </c>
      <c r="L31" s="78">
        <v>1378720</v>
      </c>
      <c r="M31" s="78">
        <v>689360</v>
      </c>
      <c r="N31" s="79">
        <v>0</v>
      </c>
      <c r="O31" s="14"/>
      <c r="P31" s="21"/>
      <c r="Q31" s="21"/>
      <c r="R31" s="21"/>
      <c r="S31" s="21"/>
      <c r="T31" s="21"/>
      <c r="U31" s="21"/>
      <c r="V31" s="21"/>
    </row>
    <row r="32" spans="1:22" s="2" customFormat="1" ht="39" customHeight="1">
      <c r="A32" s="35" t="s">
        <v>2</v>
      </c>
      <c r="B32" s="5" t="s">
        <v>29</v>
      </c>
      <c r="C32" s="58"/>
      <c r="D32" s="81"/>
      <c r="E32" s="81"/>
      <c r="F32" s="81"/>
      <c r="G32" s="81"/>
      <c r="H32" s="81"/>
      <c r="I32" s="82"/>
      <c r="J32" s="83"/>
      <c r="K32" s="83"/>
      <c r="L32" s="83"/>
      <c r="M32" s="83"/>
      <c r="N32" s="84"/>
      <c r="O32" s="14"/>
      <c r="P32" s="21"/>
      <c r="Q32" s="21"/>
      <c r="R32" s="21"/>
      <c r="S32" s="21"/>
      <c r="T32" s="21"/>
      <c r="U32" s="21"/>
      <c r="V32" s="21"/>
    </row>
    <row r="33" spans="1:22" s="2" customFormat="1" ht="21">
      <c r="A33" s="32" t="s">
        <v>30</v>
      </c>
      <c r="B33" s="34" t="s">
        <v>52</v>
      </c>
      <c r="C33" s="36">
        <f>SUM(C31/C10)</f>
        <v>0.16158449948263887</v>
      </c>
      <c r="D33" s="36">
        <f>SUM(D31/D10)</f>
        <v>0.11771026360710266</v>
      </c>
      <c r="E33" s="36">
        <f>SUM(E31/E10)</f>
        <v>0.16733469392302605</v>
      </c>
      <c r="F33" s="36">
        <f>SUM(F31/F10)</f>
        <v>0.1563521694593713</v>
      </c>
      <c r="G33" s="36">
        <f aca="true" t="shared" si="5" ref="G33:N33">SUM(G31/G10)</f>
        <v>0.1349446956786769</v>
      </c>
      <c r="H33" s="49">
        <f t="shared" si="5"/>
        <v>0.10660651678230809</v>
      </c>
      <c r="I33" s="47">
        <f t="shared" si="5"/>
        <v>0.0867065283709579</v>
      </c>
      <c r="J33" s="44">
        <f t="shared" si="5"/>
        <v>0.06691922194852629</v>
      </c>
      <c r="K33" s="44">
        <f t="shared" si="5"/>
        <v>0.04992347616173808</v>
      </c>
      <c r="L33" s="44">
        <f t="shared" si="5"/>
        <v>0.03309854759332613</v>
      </c>
      <c r="M33" s="44">
        <f t="shared" si="5"/>
        <v>0.016102779724363466</v>
      </c>
      <c r="N33" s="56">
        <f t="shared" si="5"/>
        <v>0</v>
      </c>
      <c r="O33" s="15"/>
      <c r="P33" s="21"/>
      <c r="Q33" s="21"/>
      <c r="R33" s="21"/>
      <c r="S33" s="21"/>
      <c r="T33" s="21"/>
      <c r="U33" s="21"/>
      <c r="V33" s="21"/>
    </row>
    <row r="34" spans="1:22" s="2" customFormat="1" ht="42.75" customHeight="1">
      <c r="A34" s="32" t="s">
        <v>31</v>
      </c>
      <c r="B34" s="34" t="s">
        <v>53</v>
      </c>
      <c r="C34" s="36">
        <f>SUM(C18/C10)</f>
        <v>0.07192566633020323</v>
      </c>
      <c r="D34" s="36">
        <f>SUM(D18/D10)</f>
        <v>0.07617813902760194</v>
      </c>
      <c r="E34" s="36">
        <f>SUM(E18/E10)</f>
        <v>0.21333863909952833</v>
      </c>
      <c r="F34" s="36">
        <f>SUM(F18/F10)</f>
        <v>0.082752248893232</v>
      </c>
      <c r="G34" s="36">
        <f aca="true" t="shared" si="6" ref="G34:N34">SUM(G18/G10)</f>
        <v>0.0821633076905311</v>
      </c>
      <c r="H34" s="36">
        <f t="shared" si="6"/>
        <v>0.05139166891411479</v>
      </c>
      <c r="I34" s="47">
        <f t="shared" si="6"/>
        <v>0.036072385600976205</v>
      </c>
      <c r="J34" s="44">
        <f t="shared" si="6"/>
        <v>0.03344398199269515</v>
      </c>
      <c r="K34" s="44">
        <f t="shared" si="6"/>
        <v>0.029382401931200966</v>
      </c>
      <c r="L34" s="44">
        <f t="shared" si="6"/>
        <v>0.02283082463089665</v>
      </c>
      <c r="M34" s="44">
        <f t="shared" si="6"/>
        <v>0.01783134781593086</v>
      </c>
      <c r="N34" s="56">
        <f t="shared" si="6"/>
        <v>0.01709547038327526</v>
      </c>
      <c r="O34" s="15"/>
      <c r="P34" s="21"/>
      <c r="Q34" s="21"/>
      <c r="R34" s="21"/>
      <c r="S34" s="21"/>
      <c r="T34" s="21"/>
      <c r="U34" s="21"/>
      <c r="V34" s="21"/>
    </row>
    <row r="35" spans="1:22" s="2" customFormat="1" ht="21">
      <c r="A35" s="32" t="s">
        <v>32</v>
      </c>
      <c r="B35" s="34" t="s">
        <v>54</v>
      </c>
      <c r="C35" s="36">
        <f>SUM((C31-C32)/C10)</f>
        <v>0.16158449948263887</v>
      </c>
      <c r="D35" s="36">
        <f>SUM((D31-D32)/D10)</f>
        <v>0.11771026360710266</v>
      </c>
      <c r="E35" s="36">
        <f>SUM((E31-E32)/E10)</f>
        <v>0.16733469392302605</v>
      </c>
      <c r="F35" s="36">
        <f>SUM((F31-F32)/F10)</f>
        <v>0.1563521694593713</v>
      </c>
      <c r="G35" s="36">
        <f>SUM((G31-H32)/G10)</f>
        <v>0.1349446956786769</v>
      </c>
      <c r="H35" s="49">
        <f aca="true" t="shared" si="7" ref="H35:N35">SUM((H31-O32)/H10)</f>
        <v>0.10660651678230809</v>
      </c>
      <c r="I35" s="47">
        <f t="shared" si="7"/>
        <v>0.0867065283709579</v>
      </c>
      <c r="J35" s="44">
        <f t="shared" si="7"/>
        <v>0.06691922194852629</v>
      </c>
      <c r="K35" s="44">
        <f t="shared" si="7"/>
        <v>0.04992347616173808</v>
      </c>
      <c r="L35" s="44">
        <f t="shared" si="7"/>
        <v>0.03309854759332613</v>
      </c>
      <c r="M35" s="44">
        <f t="shared" si="7"/>
        <v>0.016102779724363466</v>
      </c>
      <c r="N35" s="56">
        <f t="shared" si="7"/>
        <v>0</v>
      </c>
      <c r="O35" s="15"/>
      <c r="P35" s="21"/>
      <c r="Q35" s="21"/>
      <c r="R35" s="21"/>
      <c r="S35" s="21"/>
      <c r="T35" s="21"/>
      <c r="U35" s="21"/>
      <c r="V35" s="21"/>
    </row>
    <row r="36" spans="1:15" s="2" customFormat="1" ht="24" customHeight="1" thickBot="1">
      <c r="A36" s="37" t="s">
        <v>33</v>
      </c>
      <c r="B36" s="38" t="s">
        <v>55</v>
      </c>
      <c r="C36" s="39">
        <f>SUM((C18-C25-C21)/C10)</f>
        <v>0.07192566633020323</v>
      </c>
      <c r="D36" s="39">
        <f aca="true" t="shared" si="8" ref="D36:N36">SUM((D18-D25-D21)/D10)</f>
        <v>0.07617813902760194</v>
      </c>
      <c r="E36" s="39">
        <f t="shared" si="8"/>
        <v>0.0759416310480878</v>
      </c>
      <c r="F36" s="39">
        <f t="shared" si="8"/>
        <v>0.082752248893232</v>
      </c>
      <c r="G36" s="39">
        <f t="shared" si="8"/>
        <v>0.0821633076905311</v>
      </c>
      <c r="H36" s="50">
        <f t="shared" si="8"/>
        <v>0.05139166891411479</v>
      </c>
      <c r="I36" s="48">
        <f t="shared" si="8"/>
        <v>0.036072385600976205</v>
      </c>
      <c r="J36" s="45">
        <f t="shared" si="8"/>
        <v>0.03344398199269515</v>
      </c>
      <c r="K36" s="45">
        <f t="shared" si="8"/>
        <v>0.029382401931200966</v>
      </c>
      <c r="L36" s="45">
        <f t="shared" si="8"/>
        <v>0.02283082463089665</v>
      </c>
      <c r="M36" s="45">
        <f t="shared" si="8"/>
        <v>0.01783134781593086</v>
      </c>
      <c r="N36" s="57">
        <f t="shared" si="8"/>
        <v>0.01709547038327526</v>
      </c>
      <c r="O36" s="15"/>
    </row>
  </sheetData>
  <mergeCells count="14">
    <mergeCell ref="A4:N4"/>
    <mergeCell ref="E6:E8"/>
    <mergeCell ref="F6:F8"/>
    <mergeCell ref="G6:G8"/>
    <mergeCell ref="D6:D8"/>
    <mergeCell ref="H6:H8"/>
    <mergeCell ref="L6:L8"/>
    <mergeCell ref="J6:J8"/>
    <mergeCell ref="N6:N8"/>
    <mergeCell ref="M6:M8"/>
    <mergeCell ref="A6:A8"/>
    <mergeCell ref="I6:I8"/>
    <mergeCell ref="K6:K8"/>
    <mergeCell ref="B6:B8"/>
  </mergeCells>
  <printOptions horizontalCentered="1"/>
  <pageMargins left="0" right="0" top="0" bottom="0" header="0" footer="0"/>
  <pageSetup fitToHeight="1" fitToWidth="1" horizontalDpi="300" verticalDpi="3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pc69u</cp:lastModifiedBy>
  <cp:lastPrinted>2010-04-30T06:46:34Z</cp:lastPrinted>
  <dcterms:created xsi:type="dcterms:W3CDTF">1998-12-09T13:02:10Z</dcterms:created>
  <dcterms:modified xsi:type="dcterms:W3CDTF">2010-05-04T10:05:29Z</dcterms:modified>
  <cp:category/>
  <cp:version/>
  <cp:contentType/>
  <cp:contentStatus/>
</cp:coreProperties>
</file>