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Arkusz1" sheetId="1" r:id="rId1"/>
  </sheets>
  <definedNames>
    <definedName name="_xlnm.Print_Area" localSheetId="0">'Arkusz1'!$A$4:$K$91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<sst xmlns="http://schemas.openxmlformats.org/spreadsheetml/2006/main" count="85" uniqueCount="70">
  <si>
    <t>Lp</t>
  </si>
  <si>
    <t xml:space="preserve">Nazwa i cel </t>
  </si>
  <si>
    <t>jednostka odpowiedzialna lub koordynująca</t>
  </si>
  <si>
    <t>okres realizacji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</si>
  <si>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</si>
  <si>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</si>
  <si>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</si>
  <si>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</si>
  <si>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</si>
  <si>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</si>
  <si>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</si>
  <si>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</si>
  <si>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</si>
  <si>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</si>
  <si>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z tego zadania:</t>
  </si>
  <si>
    <t>B) Programy, projekty lub zadania związane z umowami partnerstwa publiczno-prywatnego (razem)</t>
  </si>
  <si>
    <t>z tego zadanie:</t>
  </si>
  <si>
    <t>C) Programy, projekty lub zadania pozostałe (inne niż wymienione w lit.a i b) (razem)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</si>
  <si>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</si>
  <si>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III. Gwarancje i poręczenia udzielane przez jednostki samorządu terytorialnego (razem)</t>
  </si>
  <si>
    <t>1 Limit zobowiązań wynika z uprawnienia organu wykonawczego do zaciągania zobowiązań niezbędnych do realizacji przedsięwzięcia. Stopień wykorzystania limitu  zobowiązań nie musi pokrywać się z  wykorzystaniem limitu wydatków. Kwota, na którą będzie można zaciągać zobowiązania, będzie ulegała pomniejszaniu o kwotę zobowiązań zaciągniętych w ramach ustalonego limitu dla przedsięwzięcia.     Natomiast limit wydatków będzie ulegał zmniejszeniu stosownie do stopnia realizacji wydatków</t>
  </si>
  <si>
    <t>[2] W tej części załącznika wykazuje się wyłącznie te umowy, dla których można określić elementy wymagane art. 226 ust. 3. Z praktycznego punktu widzenia celowe jest odpowiednie grupowanie umów ( w programy, projekty lub zadania),  co do których istnieje konieczność określania parametrów określonych w art. 226 ust 3. Jednym  z kryteriów potencjalnego grupowania umów może być kryterium jednostki organizacyjnej odpowiedzialnej za realizację lub koordynującej wykonywanie przedsięwzięcia. Warto jednocześnie zaznaczyć, że z grupowaniem umów wiąże się kwestia upoważnień do zaciągania umów. W tym kontekście należy zwrócić uwagę na   art. 228 ust. 1 pkt 2 ufp, który odrębnie definiuje możliwość przekazywania upoważnień do zaciągania zobowiązań w związku z realizacja przedsięwzięć (art. 228 ust. 1 pkt. 1). Umów na czas nieokreślonych lub takich, dla których nie jest możliwe określenie łącznych nakładów finansowych (np. umowy na dostawę wody, energii elektrycznej), nie wykazuje się, podobnie, jak umów o pracę ani innych umów o podobnym charakterze. Do takich umów zastosowanie znajdzie art. 258 ust. 1 pkt 3 ufp.</t>
  </si>
  <si>
    <t xml:space="preserve">Projekt przebudowa ciągu drogowego Nowa Pasłeka-Braniewo-Pieniężno-Jesionowo </t>
  </si>
  <si>
    <t>Zarząd Dróg Powiatowych w Braniewie</t>
  </si>
  <si>
    <t xml:space="preserve">Rozbudowa i modernizacja na odcinku drogi powiatowej Nr 1377 N ulica Morska,Sądowa, Świętojańska w Braniewie </t>
  </si>
  <si>
    <t>Projekt Budowa bazy informatyczno-dydaktycznej</t>
  </si>
  <si>
    <t>Zespół Szkół Budowlanych w Braniewie</t>
  </si>
  <si>
    <t>Regionalny Program Operacyjny Warmia i Mazury . Infrastruktura transportowa regionalna i lokalna .Rozbudowa i modernizacja infrastruktury transportowej warunkującej rozwój regionalny.(Dz.600,rozdz. 60014) Wydatki majątkowe</t>
  </si>
  <si>
    <t>Regionalny Program Operacyjny Warmia-Mazury . Infrastruktura społeczeństwa Informacyjnego.Promocja i ułatwienie dostępu do usług informatycznych .(Dz.801,rozdz. 80130 ) Wydatki majątkowe</t>
  </si>
  <si>
    <t xml:space="preserve">Technikum Informatyczne w Zespole Szkół Budowlanych w Braniewie </t>
  </si>
  <si>
    <t>Program Operacyjny Kapitał Ludzki; Rynek pracy otwarty dla wszystkich  Cel; Poprawa dostępu do zatrudnienia oraz wsparcia aktywności zawodowej w regionie (Dz.853, rozdz.85395). Wydatki bieżące</t>
  </si>
  <si>
    <t>Aktywizacja zawodowa osób bezrobotnych w regionie</t>
  </si>
  <si>
    <t>Powiatowy Urząd Pracy w Braniewie</t>
  </si>
  <si>
    <t>Program Operacyjny Kapitał Ludzki; Rozwój wykształcenia i kompetencji w regionach .Podniesienie  atrakcyjności i jakości szkolnictwa zawodowego (Dz.853, rozdz.85395). Wydatki bieżące</t>
  </si>
  <si>
    <t>Projekt  Rozwój drogą sukcesu</t>
  </si>
  <si>
    <t>Program Operacyjny Kapitał Ludzki; Przedsiębiorczość .Wspieranie wytwarzania i promocji produktów regionalnych.(Dz.921, rozdz.92195). Wydatki bieżące</t>
  </si>
  <si>
    <t xml:space="preserve">Projekt Warmiński Festiwal Dziedzictwa Browarniczego </t>
  </si>
  <si>
    <t>Promocja rozwoju przedsiębiorczości na terenie Powiatu</t>
  </si>
  <si>
    <t>Starostwo Powiatowe w Braniewie</t>
  </si>
  <si>
    <t>Regionalny Program Operacyjny Warmia i Mazury .Turystyka (Dz.630, rozdz.63003 ). Wydatki bieżące</t>
  </si>
  <si>
    <t xml:space="preserve">Projekt Promocja Województwa i jego oferty turystycznej </t>
  </si>
  <si>
    <t>Dom Warmiński-Zdrowotne aspekty rekreacji poprzez propagowanie aktywnych form zdrowotnych Warmii</t>
  </si>
  <si>
    <t>Dom Warmiński -Śladami historycznej Warmii</t>
  </si>
  <si>
    <t>Dom Warmiński-Integracja różnych narodowości na terenie Warmii</t>
  </si>
  <si>
    <t>Przebudowa drogi nr 1377N Nowa Pasłęka-Braniewo z ulicą Świętokrzyską etap -1</t>
  </si>
  <si>
    <t>Przebudowa drogi nr 1158N w miejscowości Słobity</t>
  </si>
  <si>
    <t xml:space="preserve">Przebudowa drogi  nr 1346N Pieniężno-Babiak </t>
  </si>
  <si>
    <t>Program. Przebudowa i modernizacja dróg na terenie Powiatu . Cel: poprawa bezpieczeństwa komunikacyjnego na terenie Powiatu. (Dz.600, rozdz.60014). Wydatki majątkowe</t>
  </si>
  <si>
    <t xml:space="preserve">Umowa -Nr BKO-PLN-CBKGD-08-000017 Z DNIA 09.05.2008 r. -poręczenia SPZOZ w Braniewie </t>
  </si>
  <si>
    <t xml:space="preserve">Umowa Nr 50/2003 z dnia 01.09.2003 r. -poręczenia SPZOZ w Braniewie </t>
  </si>
  <si>
    <t>Projekt Wsparcie powiatowych i wojewódzkich Urzędów Pracy.</t>
  </si>
  <si>
    <t xml:space="preserve">Projekt przebudowa drogi powiatowej nr 1158N Młynary -Słobity -Burdajny, poprzez wzmocnienie odcinka Słobity -Karwiny </t>
  </si>
  <si>
    <t>Projekt pn. Znakowanie turystyczne Warmii i Mazur</t>
  </si>
  <si>
    <t>Przygotowanie narzędzi do rozbudowy infrastruktury turystycznej w województwie Warmińsko -Mazurskim</t>
  </si>
  <si>
    <t>Regionalny Program Operacyjny Warmia i Mazury .Turystyka (Dz.630, rozdz.63003 ). Wydatki majątkowe</t>
  </si>
  <si>
    <t>Przebudowa drogi nr 1391N na odcinku w miejscowości Podleśne oraz Gronówka</t>
  </si>
  <si>
    <t>Umowa ubezpieczenia majątku powiatu  z dnia 01.06.2009</t>
  </si>
  <si>
    <t>Ugoda w sprawie spłaty zobowiązań przejetych po likwidacji SP ZOZ w Braniewie wynikających z umowy Nr 50/2003 z 1.09.2003 zawartej pomiędzy SP ZOZ a NORDEA Bank Polska</t>
  </si>
  <si>
    <t>Ugoda w sprawie spłaty zobowiązań przejetych po likwidacji SP ZOZ w Braniewie wynikających z umowy kredytu zzawartej pomiędzy SP ZOZ a NORDEA Bank Polska</t>
  </si>
  <si>
    <t>Plan na 01.01.2011</t>
  </si>
  <si>
    <t>Plan wg stanu na 30.06.20112011</t>
  </si>
  <si>
    <t>Wykonanie planu na 30.06.2011</t>
  </si>
  <si>
    <t>łączne nakłady finansowe wg stanu na 30.06.2011</t>
  </si>
  <si>
    <t>Przebudowa obiektu mostowego w ciagu drogi Nr 1165N Frombork Biedkowo</t>
  </si>
  <si>
    <t>Zmiany w okresie od 01.01.2011 do 30.06.2011</t>
  </si>
  <si>
    <t>PROCENT WYKONANIA NA 30.06.2011</t>
  </si>
  <si>
    <t>Wyrównywanie szans edukacyjnych w powiecie Braniewskim.</t>
  </si>
  <si>
    <t>Kształtowanie się przedsięwzięć objętych  Wieloletnią Prognozą Finansową   wg stanu na 30.06.2011 roku</t>
  </si>
  <si>
    <t xml:space="preserve">Załącznik Nr 5 do informacji </t>
  </si>
  <si>
    <t>z wykonania budżetu powiatu za I półrocze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</si>
</sst>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sz val="12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lightGray">
        <fgColor indexed="13"/>
        <bgColor indexed="26"/>
      </patternFill>
    </fill>
    <fill>
      <patternFill patternType="lightGray">
        <fgColor indexed="40"/>
        <bgColor indexed="27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distributed" wrapText="1"/>
    </xf>
    <xf numFmtId="0" fontId="7" fillId="0" borderId="9" xfId="0" applyFont="1" applyBorder="1" applyAlignment="1">
      <alignment horizontal="center" vertical="distributed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wrapText="1"/>
    </xf>
    <xf numFmtId="10" fontId="7" fillId="0" borderId="9" xfId="0" applyNumberFormat="1" applyFont="1" applyBorder="1" applyAlignment="1">
      <alignment horizontal="right" wrapText="1"/>
    </xf>
    <xf numFmtId="3" fontId="7" fillId="2" borderId="8" xfId="0" applyNumberFormat="1" applyFont="1" applyFill="1" applyBorder="1" applyAlignment="1">
      <alignment horizontal="right"/>
    </xf>
    <xf numFmtId="10" fontId="7" fillId="2" borderId="9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10" fontId="7" fillId="3" borderId="9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wrapText="1"/>
    </xf>
    <xf numFmtId="4" fontId="7" fillId="0" borderId="15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4" fontId="7" fillId="0" borderId="8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0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10" fontId="7" fillId="0" borderId="32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10" fontId="7" fillId="0" borderId="31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wrapText="1"/>
    </xf>
    <xf numFmtId="3" fontId="7" fillId="2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10" fontId="7" fillId="0" borderId="9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10" fontId="7" fillId="0" borderId="9" xfId="0" applyNumberFormat="1" applyFont="1" applyBorder="1" applyAlignment="1">
      <alignment horizontal="right" vertical="center"/>
    </xf>
    <xf numFmtId="10" fontId="7" fillId="2" borderId="9" xfId="0" applyNumberFormat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10" fontId="7" fillId="3" borderId="9" xfId="0" applyNumberFormat="1" applyFont="1" applyFill="1" applyBorder="1" applyAlignment="1">
      <alignment vertical="center"/>
    </xf>
    <xf numFmtId="10" fontId="7" fillId="2" borderId="9" xfId="0" applyNumberFormat="1" applyFont="1" applyFill="1" applyBorder="1" applyAlignment="1">
      <alignment horizontal="right" vertical="center"/>
    </xf>
    <xf numFmtId="10" fontId="7" fillId="0" borderId="9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8" xfId="0" applyFont="1" applyBorder="1" applyAlignment="1">
      <alignment horizontal="center" vertical="distributed" wrapText="1"/>
    </xf>
    <xf numFmtId="0" fontId="7" fillId="0" borderId="7" xfId="0" applyFont="1" applyBorder="1" applyAlignment="1">
      <alignment horizontal="center" vertical="distributed" wrapText="1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3" fontId="7" fillId="0" borderId="32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distributed" wrapText="1"/>
    </xf>
    <xf numFmtId="0" fontId="7" fillId="2" borderId="8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2" fontId="7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right" wrapText="1"/>
    </xf>
    <xf numFmtId="4" fontId="7" fillId="2" borderId="8" xfId="0" applyNumberFormat="1" applyFont="1" applyFill="1" applyBorder="1" applyAlignment="1">
      <alignment horizontal="right"/>
    </xf>
    <xf numFmtId="4" fontId="7" fillId="3" borderId="8" xfId="0" applyNumberFormat="1" applyFont="1" applyFill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7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7" fillId="0" borderId="48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11" fillId="0" borderId="10" xfId="17" applyFont="1" applyBorder="1" applyAlignment="1">
      <alignment vertical="center" wrapText="1"/>
    </xf>
    <xf numFmtId="0" fontId="11" fillId="0" borderId="8" xfId="17" applyFont="1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17" applyAlignment="1">
      <alignment wrapText="1"/>
    </xf>
    <xf numFmtId="0" fontId="1" fillId="0" borderId="0" xfId="17" applyFont="1" applyAlignment="1">
      <alignment wrapText="1"/>
    </xf>
    <xf numFmtId="3" fontId="7" fillId="0" borderId="29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hyperlink" Target="_ftnref1" TargetMode="External" /><Relationship Id="rId3" Type="http://schemas.openxmlformats.org/officeDocument/2006/relationships/hyperlink" Target="_ftnref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view="pageBreakPreview" zoomScale="60" workbookViewId="0" topLeftCell="C1">
      <selection activeCell="J20" sqref="J20:J21"/>
    </sheetView>
  </sheetViews>
  <sheetFormatPr defaultColWidth="9.140625" defaultRowHeight="12.75"/>
  <cols>
    <col min="1" max="1" width="3.8515625" style="0" hidden="1" customWidth="1"/>
    <col min="2" max="2" width="48.00390625" style="0" customWidth="1"/>
    <col min="3" max="3" width="24.8515625" style="2" customWidth="1"/>
    <col min="4" max="5" width="20.7109375" style="0" customWidth="1"/>
    <col min="6" max="11" width="25.7109375" style="0" customWidth="1"/>
  </cols>
  <sheetData>
    <row r="1" spans="10:11" ht="12.75">
      <c r="J1" s="109"/>
      <c r="K1" s="109"/>
    </row>
    <row r="2" spans="10:11" ht="12.75">
      <c r="J2" s="109"/>
      <c r="K2" s="109"/>
    </row>
    <row r="3" spans="1:11" ht="12.75">
      <c r="A3" s="110"/>
      <c r="B3" s="110"/>
      <c r="C3" s="111"/>
      <c r="D3" s="110"/>
      <c r="E3" s="110"/>
      <c r="F3" s="110"/>
      <c r="G3" s="110"/>
      <c r="H3" s="110"/>
      <c r="I3" s="110"/>
      <c r="J3" s="110"/>
      <c r="K3" s="110"/>
    </row>
    <row r="4" spans="1:11" ht="31.5" customHeight="1">
      <c r="A4" s="110"/>
      <c r="B4" s="110"/>
      <c r="C4" s="111"/>
      <c r="D4" s="110"/>
      <c r="E4" s="110"/>
      <c r="F4" s="110"/>
      <c r="G4" s="110"/>
      <c r="H4" s="110"/>
      <c r="I4" s="110"/>
      <c r="J4" s="210" t="s">
        <v>68</v>
      </c>
      <c r="K4" s="210"/>
    </row>
    <row r="5" spans="1:11" ht="51" customHeight="1">
      <c r="A5" s="112"/>
      <c r="B5" s="112"/>
      <c r="C5" s="113"/>
      <c r="D5" s="112"/>
      <c r="E5" s="112"/>
      <c r="F5" s="112"/>
      <c r="G5" s="112"/>
      <c r="H5" s="112"/>
      <c r="I5" s="112"/>
      <c r="J5" s="211" t="s">
        <v>69</v>
      </c>
      <c r="K5" s="211"/>
    </row>
    <row r="6" spans="1:11" ht="18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ht="13.5" thickBot="1"/>
    <row r="8" spans="1:11" s="1" customFormat="1" ht="56.25" customHeight="1">
      <c r="A8" s="144" t="s">
        <v>0</v>
      </c>
      <c r="B8" s="146" t="s">
        <v>1</v>
      </c>
      <c r="C8" s="148" t="s">
        <v>2</v>
      </c>
      <c r="D8" s="150" t="s">
        <v>3</v>
      </c>
      <c r="E8" s="150"/>
      <c r="F8" s="129" t="s">
        <v>62</v>
      </c>
      <c r="G8" s="133" t="s">
        <v>67</v>
      </c>
      <c r="H8" s="134"/>
      <c r="I8" s="134"/>
      <c r="J8" s="134"/>
      <c r="K8" s="121"/>
    </row>
    <row r="9" spans="1:11" s="1" customFormat="1" ht="24" customHeight="1">
      <c r="A9" s="145"/>
      <c r="B9" s="147"/>
      <c r="C9" s="149"/>
      <c r="D9" s="151" t="s">
        <v>4</v>
      </c>
      <c r="E9" s="151"/>
      <c r="F9" s="114"/>
      <c r="G9" s="122"/>
      <c r="H9" s="123"/>
      <c r="I9" s="123"/>
      <c r="J9" s="123"/>
      <c r="K9" s="124"/>
    </row>
    <row r="10" spans="1:11" ht="72" customHeight="1">
      <c r="A10" s="145"/>
      <c r="B10" s="147"/>
      <c r="C10" s="149"/>
      <c r="D10" s="16" t="s">
        <v>5</v>
      </c>
      <c r="E10" s="16" t="s">
        <v>6</v>
      </c>
      <c r="F10" s="115"/>
      <c r="G10" s="16" t="s">
        <v>59</v>
      </c>
      <c r="H10" s="17" t="s">
        <v>60</v>
      </c>
      <c r="I10" s="17" t="s">
        <v>64</v>
      </c>
      <c r="J10" s="17" t="s">
        <v>61</v>
      </c>
      <c r="K10" s="18" t="s">
        <v>65</v>
      </c>
    </row>
    <row r="11" spans="1:11" ht="15" customHeight="1">
      <c r="A11" s="5"/>
      <c r="B11" s="152" t="s">
        <v>7</v>
      </c>
      <c r="C11" s="153"/>
      <c r="D11" s="153"/>
      <c r="E11" s="153"/>
      <c r="F11" s="25">
        <f>+F12+F13</f>
        <v>26867666.810000002</v>
      </c>
      <c r="G11" s="25">
        <f>+G12+G13</f>
        <v>14020803</v>
      </c>
      <c r="H11" s="25">
        <f>+H12+H13</f>
        <v>14176226</v>
      </c>
      <c r="I11" s="25">
        <f>SUM(H11-G11)</f>
        <v>155423</v>
      </c>
      <c r="J11" s="135">
        <f>+J12+J13</f>
        <v>4251693.81</v>
      </c>
      <c r="K11" s="26">
        <f>SUM(J11/H11)</f>
        <v>0.29991718599858663</v>
      </c>
    </row>
    <row r="12" spans="1:11" ht="15" customHeight="1">
      <c r="A12" s="4"/>
      <c r="B12" s="159" t="s">
        <v>8</v>
      </c>
      <c r="C12" s="130"/>
      <c r="D12" s="130"/>
      <c r="E12" s="130"/>
      <c r="F12" s="27">
        <f>+F15+F79+F85</f>
        <v>8916174.81</v>
      </c>
      <c r="G12" s="27">
        <f>+G15+G79+G85</f>
        <v>1950191</v>
      </c>
      <c r="H12" s="27">
        <f>+H15+H79+H85</f>
        <v>1873116</v>
      </c>
      <c r="I12" s="27">
        <f aca="true" t="shared" si="0" ref="I12:I19">SUM(H12-G12)</f>
        <v>-77075</v>
      </c>
      <c r="J12" s="136">
        <f>+J15+J79+J85</f>
        <v>644363.35</v>
      </c>
      <c r="K12" s="28">
        <f aca="true" t="shared" si="1" ref="K12:K19">SUM(J12/H12)</f>
        <v>0.3440061106733379</v>
      </c>
    </row>
    <row r="13" spans="1:11" ht="15" customHeight="1">
      <c r="A13" s="4"/>
      <c r="B13" s="131" t="s">
        <v>9</v>
      </c>
      <c r="C13" s="132"/>
      <c r="D13" s="132"/>
      <c r="E13" s="132"/>
      <c r="F13" s="29">
        <f>+F16+F83</f>
        <v>17951492</v>
      </c>
      <c r="G13" s="29">
        <f>+G16+G83</f>
        <v>12070612</v>
      </c>
      <c r="H13" s="29">
        <f>+H16+H83</f>
        <v>12303110</v>
      </c>
      <c r="I13" s="29">
        <f t="shared" si="0"/>
        <v>232498</v>
      </c>
      <c r="J13" s="137">
        <f>+J16+J83</f>
        <v>3607330.46</v>
      </c>
      <c r="K13" s="30">
        <f t="shared" si="1"/>
        <v>0.29320476367357523</v>
      </c>
    </row>
    <row r="14" spans="1:11" ht="15" customHeight="1">
      <c r="A14" s="4"/>
      <c r="B14" s="152" t="s">
        <v>10</v>
      </c>
      <c r="C14" s="153"/>
      <c r="D14" s="153"/>
      <c r="E14" s="153"/>
      <c r="F14" s="25">
        <f>+F15+F16</f>
        <v>20406903</v>
      </c>
      <c r="G14" s="25">
        <f>+G15+G16</f>
        <v>13061267</v>
      </c>
      <c r="H14" s="25">
        <f>+H15+H16</f>
        <v>13293765</v>
      </c>
      <c r="I14" s="25">
        <f t="shared" si="0"/>
        <v>232498</v>
      </c>
      <c r="J14" s="135">
        <f>+J15+J16</f>
        <v>3945734.56</v>
      </c>
      <c r="K14" s="26">
        <f t="shared" si="1"/>
        <v>0.2968109154930902</v>
      </c>
    </row>
    <row r="15" spans="1:11" ht="15" customHeight="1">
      <c r="A15" s="4"/>
      <c r="B15" s="159" t="s">
        <v>8</v>
      </c>
      <c r="C15" s="130"/>
      <c r="D15" s="130"/>
      <c r="E15" s="130"/>
      <c r="F15" s="27">
        <f aca="true" t="shared" si="2" ref="F15:H16">+F18+F57+F68</f>
        <v>2455411</v>
      </c>
      <c r="G15" s="27">
        <f t="shared" si="2"/>
        <v>990655</v>
      </c>
      <c r="H15" s="27">
        <f t="shared" si="2"/>
        <v>990655</v>
      </c>
      <c r="I15" s="27">
        <f t="shared" si="0"/>
        <v>0</v>
      </c>
      <c r="J15" s="136">
        <f>+J18+J57+J68</f>
        <v>338404.1</v>
      </c>
      <c r="K15" s="28">
        <f t="shared" si="1"/>
        <v>0.3415963175878585</v>
      </c>
    </row>
    <row r="16" spans="1:11" ht="15" customHeight="1">
      <c r="A16" s="4"/>
      <c r="B16" s="131" t="s">
        <v>9</v>
      </c>
      <c r="C16" s="132"/>
      <c r="D16" s="132"/>
      <c r="E16" s="132"/>
      <c r="F16" s="29">
        <f t="shared" si="2"/>
        <v>17951492</v>
      </c>
      <c r="G16" s="29">
        <f t="shared" si="2"/>
        <v>12070612</v>
      </c>
      <c r="H16" s="29">
        <f t="shared" si="2"/>
        <v>12303110</v>
      </c>
      <c r="I16" s="29">
        <f t="shared" si="0"/>
        <v>232498</v>
      </c>
      <c r="J16" s="137">
        <f>+J19+J58+J69</f>
        <v>3607330.46</v>
      </c>
      <c r="K16" s="30">
        <f t="shared" si="1"/>
        <v>0.29320476367357523</v>
      </c>
    </row>
    <row r="17" spans="1:11" ht="15" customHeight="1">
      <c r="A17" s="4"/>
      <c r="B17" s="119" t="s">
        <v>11</v>
      </c>
      <c r="C17" s="120"/>
      <c r="D17" s="120"/>
      <c r="E17" s="120"/>
      <c r="F17" s="25">
        <f>+F18+F19</f>
        <v>6300294</v>
      </c>
      <c r="G17" s="25">
        <f>+G18+G19</f>
        <v>4019280</v>
      </c>
      <c r="H17" s="25">
        <f>+H18+H19</f>
        <v>4019615</v>
      </c>
      <c r="I17" s="25">
        <f t="shared" si="0"/>
        <v>335</v>
      </c>
      <c r="J17" s="135">
        <f>+J18+J19</f>
        <v>1137605.35</v>
      </c>
      <c r="K17" s="26">
        <f t="shared" si="1"/>
        <v>0.28301351000033587</v>
      </c>
    </row>
    <row r="18" spans="1:11" ht="15" customHeight="1">
      <c r="A18" s="4"/>
      <c r="B18" s="159" t="s">
        <v>12</v>
      </c>
      <c r="C18" s="130"/>
      <c r="D18" s="130"/>
      <c r="E18" s="130"/>
      <c r="F18" s="27">
        <f>SUM(F28+F29+F30+F44+F49+F54)</f>
        <v>2455411</v>
      </c>
      <c r="G18" s="27">
        <f>SUM(G28+G29+G30+G44+G49+G54)</f>
        <v>990655</v>
      </c>
      <c r="H18" s="27">
        <f>SUM(H28+H29+H30+H44+H49+H54)</f>
        <v>990655</v>
      </c>
      <c r="I18" s="27">
        <f t="shared" si="0"/>
        <v>0</v>
      </c>
      <c r="J18" s="136">
        <f>SUM(J29+J30+J44+J49+J54)</f>
        <v>338404.1</v>
      </c>
      <c r="K18" s="28">
        <f t="shared" si="1"/>
        <v>0.3415963175878585</v>
      </c>
    </row>
    <row r="19" spans="1:11" ht="15" customHeight="1">
      <c r="A19" s="4"/>
      <c r="B19" s="131" t="s">
        <v>13</v>
      </c>
      <c r="C19" s="132"/>
      <c r="D19" s="132"/>
      <c r="E19" s="132"/>
      <c r="F19" s="29">
        <f>SUM(F23+F24+F39+F34)</f>
        <v>3844883</v>
      </c>
      <c r="G19" s="29">
        <f>SUM(G23+G24+G39+G34)</f>
        <v>3028625</v>
      </c>
      <c r="H19" s="29">
        <f>SUM(H23+H24+H39+H34)</f>
        <v>3028960</v>
      </c>
      <c r="I19" s="29">
        <f t="shared" si="0"/>
        <v>335</v>
      </c>
      <c r="J19" s="137">
        <f>SUM(J23+J24+J39+J34)</f>
        <v>799201.25</v>
      </c>
      <c r="K19" s="30">
        <f t="shared" si="1"/>
        <v>0.2638533523057419</v>
      </c>
    </row>
    <row r="20" spans="1:11" ht="30" customHeight="1">
      <c r="A20" s="182"/>
      <c r="B20" s="204" t="s">
        <v>27</v>
      </c>
      <c r="C20" s="117" t="s">
        <v>23</v>
      </c>
      <c r="D20" s="167"/>
      <c r="E20" s="116"/>
      <c r="F20" s="162"/>
      <c r="G20" s="31"/>
      <c r="H20" s="162"/>
      <c r="I20" s="31"/>
      <c r="J20" s="162"/>
      <c r="K20" s="127"/>
    </row>
    <row r="21" spans="1:11" ht="51.75" customHeight="1">
      <c r="A21" s="182"/>
      <c r="B21" s="205"/>
      <c r="C21" s="157"/>
      <c r="D21" s="167"/>
      <c r="E21" s="116"/>
      <c r="F21" s="162"/>
      <c r="G21" s="31"/>
      <c r="H21" s="162"/>
      <c r="I21" s="31"/>
      <c r="J21" s="162"/>
      <c r="K21" s="128"/>
    </row>
    <row r="22" spans="1:11" ht="30" customHeight="1">
      <c r="A22" s="7"/>
      <c r="B22" s="24" t="s">
        <v>22</v>
      </c>
      <c r="C22" s="157"/>
      <c r="D22" s="32"/>
      <c r="E22" s="33"/>
      <c r="F22" s="34"/>
      <c r="G22" s="34"/>
      <c r="H22" s="34"/>
      <c r="I22" s="34"/>
      <c r="J22" s="34"/>
      <c r="K22" s="85"/>
    </row>
    <row r="23" spans="1:11" ht="48.75" customHeight="1">
      <c r="A23" s="8"/>
      <c r="B23" s="35" t="s">
        <v>24</v>
      </c>
      <c r="C23" s="157"/>
      <c r="D23" s="36">
        <v>2009</v>
      </c>
      <c r="E23" s="36">
        <v>2011</v>
      </c>
      <c r="F23" s="37">
        <v>2384735</v>
      </c>
      <c r="G23" s="37">
        <v>2206000</v>
      </c>
      <c r="H23" s="37">
        <v>2223755</v>
      </c>
      <c r="I23" s="37">
        <f aca="true" t="shared" si="3" ref="I23:I30">SUM(H23-G23)</f>
        <v>17755</v>
      </c>
      <c r="J23" s="37">
        <v>0</v>
      </c>
      <c r="K23" s="87"/>
    </row>
    <row r="24" spans="1:11" ht="37.5" customHeight="1">
      <c r="A24" s="9"/>
      <c r="B24" s="22" t="s">
        <v>51</v>
      </c>
      <c r="C24" s="118"/>
      <c r="D24" s="38">
        <v>2009</v>
      </c>
      <c r="E24" s="38">
        <v>2011</v>
      </c>
      <c r="F24" s="39">
        <v>1100724</v>
      </c>
      <c r="G24" s="39">
        <v>457921</v>
      </c>
      <c r="H24" s="39">
        <v>457921</v>
      </c>
      <c r="I24" s="39">
        <f t="shared" si="3"/>
        <v>0</v>
      </c>
      <c r="J24" s="40">
        <v>457920.03</v>
      </c>
      <c r="K24" s="88">
        <f>SUM(J24/H24)</f>
        <v>0.9999978817306916</v>
      </c>
    </row>
    <row r="25" spans="1:11" ht="39.75" customHeight="1">
      <c r="A25" s="9"/>
      <c r="B25" s="22" t="s">
        <v>39</v>
      </c>
      <c r="C25" s="156" t="s">
        <v>38</v>
      </c>
      <c r="D25" s="38"/>
      <c r="E25" s="38"/>
      <c r="F25" s="39"/>
      <c r="G25" s="39"/>
      <c r="H25" s="39"/>
      <c r="I25" s="39"/>
      <c r="J25" s="39"/>
      <c r="K25" s="89"/>
    </row>
    <row r="26" spans="1:11" ht="30" customHeight="1">
      <c r="A26" s="13"/>
      <c r="B26" s="41" t="s">
        <v>40</v>
      </c>
      <c r="C26" s="157"/>
      <c r="D26" s="42"/>
      <c r="E26" s="42"/>
      <c r="F26" s="43"/>
      <c r="G26" s="43"/>
      <c r="H26" s="43"/>
      <c r="I26" s="43"/>
      <c r="J26" s="43"/>
      <c r="K26" s="90"/>
    </row>
    <row r="27" spans="1:11" ht="30" customHeight="1">
      <c r="A27" s="13"/>
      <c r="B27" s="44" t="s">
        <v>16</v>
      </c>
      <c r="C27" s="157"/>
      <c r="D27" s="42"/>
      <c r="E27" s="42"/>
      <c r="F27" s="43"/>
      <c r="G27" s="43"/>
      <c r="H27" s="43"/>
      <c r="I27" s="43"/>
      <c r="J27" s="43"/>
      <c r="K27" s="90"/>
    </row>
    <row r="28" spans="1:11" ht="46.5" customHeight="1">
      <c r="A28" s="13"/>
      <c r="B28" s="41" t="s">
        <v>41</v>
      </c>
      <c r="C28" s="157"/>
      <c r="D28" s="42">
        <v>2010</v>
      </c>
      <c r="E28" s="42">
        <v>2011</v>
      </c>
      <c r="F28" s="43">
        <v>288398</v>
      </c>
      <c r="G28" s="43">
        <v>127299</v>
      </c>
      <c r="H28" s="43">
        <v>127299</v>
      </c>
      <c r="I28" s="43">
        <f t="shared" si="3"/>
        <v>0</v>
      </c>
      <c r="J28" s="45">
        <v>24301.85</v>
      </c>
      <c r="K28" s="84">
        <f>SUM(J28/H28)</f>
        <v>0.19090369916495808</v>
      </c>
    </row>
    <row r="29" spans="1:11" ht="30" customHeight="1">
      <c r="A29" s="13"/>
      <c r="B29" s="41" t="s">
        <v>42</v>
      </c>
      <c r="C29" s="157"/>
      <c r="D29" s="42">
        <v>2010</v>
      </c>
      <c r="E29" s="42">
        <v>2011</v>
      </c>
      <c r="F29" s="43">
        <v>295885</v>
      </c>
      <c r="G29" s="43">
        <v>121975</v>
      </c>
      <c r="H29" s="43">
        <v>121975</v>
      </c>
      <c r="I29" s="43">
        <f t="shared" si="3"/>
        <v>0</v>
      </c>
      <c r="J29" s="45">
        <v>43170</v>
      </c>
      <c r="K29" s="84">
        <f>SUM(J29/H29)</f>
        <v>0.35392498462799754</v>
      </c>
    </row>
    <row r="30" spans="1:11" ht="30" customHeight="1">
      <c r="A30" s="13"/>
      <c r="B30" s="46" t="s">
        <v>43</v>
      </c>
      <c r="C30" s="157"/>
      <c r="D30" s="42">
        <v>2010</v>
      </c>
      <c r="E30" s="42">
        <v>2011</v>
      </c>
      <c r="F30" s="43">
        <v>207690</v>
      </c>
      <c r="G30" s="43">
        <v>78150</v>
      </c>
      <c r="H30" s="43">
        <v>78150</v>
      </c>
      <c r="I30" s="43">
        <f t="shared" si="3"/>
        <v>0</v>
      </c>
      <c r="J30" s="45">
        <v>13950</v>
      </c>
      <c r="K30" s="84">
        <f>SUM(J30/H30)</f>
        <v>0.1785028790786948</v>
      </c>
    </row>
    <row r="31" spans="1:11" ht="39.75" customHeight="1">
      <c r="A31" s="13"/>
      <c r="B31" s="22" t="s">
        <v>54</v>
      </c>
      <c r="C31" s="173"/>
      <c r="D31" s="47"/>
      <c r="E31" s="48"/>
      <c r="F31" s="49"/>
      <c r="G31" s="49"/>
      <c r="H31" s="49"/>
      <c r="I31" s="49"/>
      <c r="J31" s="39"/>
      <c r="K31" s="89"/>
    </row>
    <row r="32" spans="1:11" ht="30" customHeight="1">
      <c r="A32" s="13"/>
      <c r="B32" s="50"/>
      <c r="C32" s="173"/>
      <c r="D32" s="51"/>
      <c r="E32" s="52"/>
      <c r="F32" s="53"/>
      <c r="G32" s="53"/>
      <c r="H32" s="53"/>
      <c r="I32" s="53"/>
      <c r="J32" s="43"/>
      <c r="K32" s="90"/>
    </row>
    <row r="33" spans="1:11" ht="30" customHeight="1">
      <c r="A33" s="13"/>
      <c r="B33" s="50" t="s">
        <v>52</v>
      </c>
      <c r="C33" s="173"/>
      <c r="D33" s="51"/>
      <c r="E33" s="52"/>
      <c r="F33" s="53"/>
      <c r="G33" s="53"/>
      <c r="H33" s="53"/>
      <c r="I33" s="53"/>
      <c r="J33" s="43"/>
      <c r="K33" s="90"/>
    </row>
    <row r="34" spans="1:11" ht="39.75" customHeight="1">
      <c r="A34" s="13"/>
      <c r="B34" s="50" t="s">
        <v>53</v>
      </c>
      <c r="C34" s="173"/>
      <c r="D34" s="54">
        <v>2010</v>
      </c>
      <c r="E34" s="55">
        <v>2011</v>
      </c>
      <c r="F34" s="56">
        <v>6540</v>
      </c>
      <c r="G34" s="56">
        <v>6001</v>
      </c>
      <c r="H34" s="56">
        <v>6001</v>
      </c>
      <c r="I34" s="56"/>
      <c r="J34" s="57">
        <v>0</v>
      </c>
      <c r="K34" s="91"/>
    </row>
    <row r="35" spans="1:11" ht="30" customHeight="1">
      <c r="A35" s="160"/>
      <c r="B35" s="171" t="s">
        <v>28</v>
      </c>
      <c r="C35" s="156" t="s">
        <v>26</v>
      </c>
      <c r="D35" s="58"/>
      <c r="E35" s="58"/>
      <c r="F35" s="59"/>
      <c r="G35" s="59"/>
      <c r="H35" s="59"/>
      <c r="I35" s="59"/>
      <c r="J35" s="59"/>
      <c r="K35" s="92"/>
    </row>
    <row r="36" spans="1:11" ht="30" customHeight="1">
      <c r="A36" s="161"/>
      <c r="B36" s="172"/>
      <c r="C36" s="157"/>
      <c r="D36" s="15"/>
      <c r="E36" s="15"/>
      <c r="F36" s="31"/>
      <c r="G36" s="31"/>
      <c r="H36" s="31"/>
      <c r="I36" s="31"/>
      <c r="J36" s="31"/>
      <c r="K36" s="93"/>
    </row>
    <row r="37" spans="1:11" ht="30" customHeight="1">
      <c r="A37" s="4"/>
      <c r="B37" s="21" t="s">
        <v>25</v>
      </c>
      <c r="C37" s="157"/>
      <c r="D37" s="15"/>
      <c r="E37" s="15"/>
      <c r="F37" s="31"/>
      <c r="G37" s="31"/>
      <c r="H37" s="31"/>
      <c r="I37" s="31"/>
      <c r="J37" s="31"/>
      <c r="K37" s="93"/>
    </row>
    <row r="38" spans="1:11" ht="30" customHeight="1">
      <c r="A38" s="4"/>
      <c r="B38" s="44" t="s">
        <v>16</v>
      </c>
      <c r="C38" s="157"/>
      <c r="D38" s="15"/>
      <c r="E38" s="15"/>
      <c r="F38" s="31"/>
      <c r="G38" s="31"/>
      <c r="H38" s="31"/>
      <c r="I38" s="31"/>
      <c r="J38" s="31"/>
      <c r="K38" s="93"/>
    </row>
    <row r="39" spans="1:11" ht="30" customHeight="1">
      <c r="A39" s="10"/>
      <c r="B39" s="60" t="s">
        <v>29</v>
      </c>
      <c r="C39" s="158"/>
      <c r="D39" s="36">
        <v>2010</v>
      </c>
      <c r="E39" s="36">
        <v>2011</v>
      </c>
      <c r="F39" s="37">
        <v>352884</v>
      </c>
      <c r="G39" s="37">
        <v>358703</v>
      </c>
      <c r="H39" s="37">
        <v>341283</v>
      </c>
      <c r="I39" s="37">
        <f>SUM(H39-G39)</f>
        <v>-17420</v>
      </c>
      <c r="J39" s="61">
        <v>341281.22</v>
      </c>
      <c r="K39" s="94">
        <f>SUM(J39/H39)</f>
        <v>0.9999947843871507</v>
      </c>
    </row>
    <row r="40" spans="1:11" ht="30" customHeight="1">
      <c r="A40" s="160"/>
      <c r="B40" s="154" t="s">
        <v>30</v>
      </c>
      <c r="C40" s="156" t="s">
        <v>32</v>
      </c>
      <c r="D40" s="14"/>
      <c r="E40" s="14"/>
      <c r="F40" s="62"/>
      <c r="G40" s="62"/>
      <c r="H40" s="62"/>
      <c r="I40" s="62"/>
      <c r="J40" s="62"/>
      <c r="K40" s="86"/>
    </row>
    <row r="41" spans="1:11" ht="30" customHeight="1">
      <c r="A41" s="161"/>
      <c r="B41" s="155"/>
      <c r="C41" s="157"/>
      <c r="D41" s="15"/>
      <c r="E41" s="15"/>
      <c r="F41" s="31"/>
      <c r="G41" s="31"/>
      <c r="H41" s="31"/>
      <c r="I41" s="31"/>
      <c r="J41" s="31"/>
      <c r="K41" s="93"/>
    </row>
    <row r="42" spans="1:11" ht="30" customHeight="1">
      <c r="A42" s="4"/>
      <c r="B42" s="23" t="s">
        <v>50</v>
      </c>
      <c r="C42" s="157"/>
      <c r="D42" s="15"/>
      <c r="E42" s="15"/>
      <c r="F42" s="31"/>
      <c r="G42" s="31"/>
      <c r="H42" s="31"/>
      <c r="I42" s="31"/>
      <c r="J42" s="31"/>
      <c r="K42" s="93"/>
    </row>
    <row r="43" spans="1:11" ht="30" customHeight="1">
      <c r="A43" s="4"/>
      <c r="B43" s="44" t="s">
        <v>16</v>
      </c>
      <c r="C43" s="157"/>
      <c r="D43" s="15"/>
      <c r="E43" s="15"/>
      <c r="F43" s="31"/>
      <c r="G43" s="31"/>
      <c r="H43" s="31"/>
      <c r="I43" s="31"/>
      <c r="J43" s="31"/>
      <c r="K43" s="93"/>
    </row>
    <row r="44" spans="1:11" ht="30" customHeight="1">
      <c r="A44" s="10"/>
      <c r="B44" s="60" t="s">
        <v>31</v>
      </c>
      <c r="C44" s="158"/>
      <c r="D44" s="36">
        <v>2008</v>
      </c>
      <c r="E44" s="36">
        <v>2013</v>
      </c>
      <c r="F44" s="37">
        <v>578585</v>
      </c>
      <c r="G44" s="37">
        <v>143567</v>
      </c>
      <c r="H44" s="37">
        <v>143567</v>
      </c>
      <c r="I44" s="37">
        <f>SUM(H44-G44)</f>
        <v>0</v>
      </c>
      <c r="J44" s="61">
        <v>54909.06</v>
      </c>
      <c r="K44" s="94">
        <f>SUM(J44/H44)</f>
        <v>0.38246296154408743</v>
      </c>
    </row>
    <row r="45" spans="1:11" ht="30" customHeight="1">
      <c r="A45" s="3"/>
      <c r="B45" s="154" t="s">
        <v>33</v>
      </c>
      <c r="C45" s="156" t="s">
        <v>26</v>
      </c>
      <c r="D45" s="14"/>
      <c r="E45" s="14"/>
      <c r="F45" s="62"/>
      <c r="G45" s="62"/>
      <c r="H45" s="62"/>
      <c r="I45" s="62"/>
      <c r="J45" s="62"/>
      <c r="K45" s="86"/>
    </row>
    <row r="46" spans="1:11" ht="30" customHeight="1">
      <c r="A46" s="4"/>
      <c r="B46" s="155"/>
      <c r="C46" s="157"/>
      <c r="D46" s="15"/>
      <c r="E46" s="15"/>
      <c r="F46" s="31"/>
      <c r="G46" s="31"/>
      <c r="H46" s="31"/>
      <c r="I46" s="31"/>
      <c r="J46" s="31"/>
      <c r="K46" s="93"/>
    </row>
    <row r="47" spans="1:11" ht="30" customHeight="1">
      <c r="A47" s="4"/>
      <c r="B47" s="23" t="s">
        <v>34</v>
      </c>
      <c r="C47" s="157"/>
      <c r="D47" s="15"/>
      <c r="E47" s="15"/>
      <c r="F47" s="31"/>
      <c r="G47" s="31"/>
      <c r="H47" s="31"/>
      <c r="I47" s="31"/>
      <c r="J47" s="31"/>
      <c r="K47" s="93"/>
    </row>
    <row r="48" spans="1:11" ht="30" customHeight="1">
      <c r="A48" s="4"/>
      <c r="B48" s="44" t="s">
        <v>16</v>
      </c>
      <c r="C48" s="157"/>
      <c r="D48" s="15"/>
      <c r="E48" s="15"/>
      <c r="F48" s="31"/>
      <c r="G48" s="31"/>
      <c r="H48" s="31"/>
      <c r="I48" s="31"/>
      <c r="J48" s="31"/>
      <c r="K48" s="93"/>
    </row>
    <row r="49" spans="1:11" ht="30" customHeight="1">
      <c r="A49" s="10"/>
      <c r="B49" s="60" t="s">
        <v>66</v>
      </c>
      <c r="C49" s="158"/>
      <c r="D49" s="36">
        <v>2010</v>
      </c>
      <c r="E49" s="36">
        <v>2012</v>
      </c>
      <c r="F49" s="37">
        <v>1011898</v>
      </c>
      <c r="G49" s="37">
        <v>495389</v>
      </c>
      <c r="H49" s="37">
        <v>495389</v>
      </c>
      <c r="I49" s="37">
        <f>SUM(H49-G49)</f>
        <v>0</v>
      </c>
      <c r="J49" s="61">
        <v>226375.04</v>
      </c>
      <c r="K49" s="94">
        <f>SUM(J49/H49)</f>
        <v>0.45696420388825754</v>
      </c>
    </row>
    <row r="50" spans="1:11" ht="30" customHeight="1">
      <c r="A50" s="163"/>
      <c r="B50" s="165" t="s">
        <v>35</v>
      </c>
      <c r="C50" s="156" t="s">
        <v>38</v>
      </c>
      <c r="D50" s="166"/>
      <c r="E50" s="168"/>
      <c r="F50" s="174"/>
      <c r="G50" s="62"/>
      <c r="H50" s="174"/>
      <c r="I50" s="62"/>
      <c r="J50" s="169"/>
      <c r="K50" s="125"/>
    </row>
    <row r="51" spans="1:11" ht="30" customHeight="1">
      <c r="A51" s="164"/>
      <c r="B51" s="155"/>
      <c r="C51" s="157"/>
      <c r="D51" s="167"/>
      <c r="E51" s="116"/>
      <c r="F51" s="162"/>
      <c r="G51" s="31"/>
      <c r="H51" s="162"/>
      <c r="I51" s="31"/>
      <c r="J51" s="170"/>
      <c r="K51" s="126"/>
    </row>
    <row r="52" spans="1:11" ht="30" customHeight="1">
      <c r="A52" s="164"/>
      <c r="B52" s="20" t="s">
        <v>36</v>
      </c>
      <c r="C52" s="157"/>
      <c r="D52" s="167"/>
      <c r="E52" s="116"/>
      <c r="F52" s="162"/>
      <c r="G52" s="31"/>
      <c r="H52" s="162"/>
      <c r="I52" s="31"/>
      <c r="J52" s="170"/>
      <c r="K52" s="196"/>
    </row>
    <row r="53" spans="1:11" ht="30" customHeight="1">
      <c r="A53" s="164"/>
      <c r="B53" s="19" t="s">
        <v>14</v>
      </c>
      <c r="C53" s="157"/>
      <c r="D53" s="167"/>
      <c r="E53" s="116"/>
      <c r="F53" s="162"/>
      <c r="G53" s="31"/>
      <c r="H53" s="162"/>
      <c r="I53" s="31"/>
      <c r="J53" s="170"/>
      <c r="K53" s="126"/>
    </row>
    <row r="54" spans="1:11" ht="30" customHeight="1">
      <c r="A54" s="4"/>
      <c r="B54" s="20" t="s">
        <v>37</v>
      </c>
      <c r="C54" s="158"/>
      <c r="D54" s="15">
        <v>2010</v>
      </c>
      <c r="E54" s="15">
        <v>2013</v>
      </c>
      <c r="F54" s="31">
        <v>72955</v>
      </c>
      <c r="G54" s="31">
        <v>24275</v>
      </c>
      <c r="H54" s="31">
        <v>24275</v>
      </c>
      <c r="I54" s="31">
        <f>SUM(H54-G54)</f>
        <v>0</v>
      </c>
      <c r="J54" s="63">
        <v>0</v>
      </c>
      <c r="K54" s="95"/>
    </row>
    <row r="55" spans="1:11" ht="30" customHeight="1">
      <c r="A55" s="11"/>
      <c r="B55" s="19"/>
      <c r="C55" s="64"/>
      <c r="D55" s="15"/>
      <c r="E55" s="15"/>
      <c r="F55" s="31"/>
      <c r="G55" s="31"/>
      <c r="H55" s="31"/>
      <c r="I55" s="31"/>
      <c r="J55" s="63"/>
      <c r="K55" s="95"/>
    </row>
    <row r="56" spans="1:11" ht="30" customHeight="1">
      <c r="A56" s="11"/>
      <c r="B56" s="119" t="s">
        <v>15</v>
      </c>
      <c r="C56" s="120"/>
      <c r="D56" s="120"/>
      <c r="E56" s="120"/>
      <c r="F56" s="25">
        <f>+F57+F58</f>
        <v>0</v>
      </c>
      <c r="G56" s="25"/>
      <c r="H56" s="25">
        <f>+H57+H58</f>
        <v>0</v>
      </c>
      <c r="I56" s="25">
        <f>SUM(H56-G56)</f>
        <v>0</v>
      </c>
      <c r="J56" s="25">
        <f>+J57+J58</f>
        <v>0</v>
      </c>
      <c r="K56" s="96"/>
    </row>
    <row r="57" spans="1:11" ht="30" customHeight="1">
      <c r="A57" s="11"/>
      <c r="B57" s="159" t="s">
        <v>8</v>
      </c>
      <c r="C57" s="130"/>
      <c r="D57" s="130"/>
      <c r="E57" s="130"/>
      <c r="F57" s="27">
        <f>+F59</f>
        <v>0</v>
      </c>
      <c r="G57" s="27"/>
      <c r="H57" s="27">
        <f>+H59</f>
        <v>0</v>
      </c>
      <c r="I57" s="27">
        <f>SUM(H57-G57)</f>
        <v>0</v>
      </c>
      <c r="J57" s="27">
        <f>+J59</f>
        <v>0</v>
      </c>
      <c r="K57" s="97"/>
    </row>
    <row r="58" spans="1:11" ht="30" customHeight="1">
      <c r="A58" s="11"/>
      <c r="B58" s="131" t="s">
        <v>9</v>
      </c>
      <c r="C58" s="132"/>
      <c r="D58" s="132"/>
      <c r="E58" s="132"/>
      <c r="F58" s="29">
        <f>+F62</f>
        <v>0</v>
      </c>
      <c r="G58" s="29"/>
      <c r="H58" s="29">
        <f>+H62</f>
        <v>0</v>
      </c>
      <c r="I58" s="29">
        <f>SUM(H58-G58)</f>
        <v>0</v>
      </c>
      <c r="J58" s="29">
        <f>+J62</f>
        <v>0</v>
      </c>
      <c r="K58" s="98"/>
    </row>
    <row r="59" spans="1:11" ht="9.75" customHeight="1">
      <c r="A59" s="138"/>
      <c r="B59" s="20"/>
      <c r="C59" s="117"/>
      <c r="D59" s="142"/>
      <c r="E59" s="142"/>
      <c r="F59" s="140"/>
      <c r="G59" s="66"/>
      <c r="H59" s="140"/>
      <c r="I59" s="66"/>
      <c r="J59" s="140"/>
      <c r="K59" s="176"/>
    </row>
    <row r="60" spans="1:11" ht="9.75" customHeight="1">
      <c r="A60" s="139"/>
      <c r="B60" s="19"/>
      <c r="C60" s="157"/>
      <c r="D60" s="143"/>
      <c r="E60" s="143"/>
      <c r="F60" s="141"/>
      <c r="G60" s="66"/>
      <c r="H60" s="141"/>
      <c r="I60" s="66"/>
      <c r="J60" s="141"/>
      <c r="K60" s="177"/>
    </row>
    <row r="61" spans="1:11" ht="9.75" customHeight="1">
      <c r="A61" s="4"/>
      <c r="B61" s="19"/>
      <c r="C61" s="175"/>
      <c r="D61" s="68"/>
      <c r="E61" s="68"/>
      <c r="F61" s="66"/>
      <c r="G61" s="66"/>
      <c r="H61" s="66"/>
      <c r="I61" s="66"/>
      <c r="J61" s="66"/>
      <c r="K61" s="99"/>
    </row>
    <row r="62" spans="1:11" ht="9.75" customHeight="1">
      <c r="A62" s="138"/>
      <c r="B62" s="20"/>
      <c r="C62" s="206"/>
      <c r="D62" s="142"/>
      <c r="E62" s="142"/>
      <c r="F62" s="140"/>
      <c r="G62" s="65"/>
      <c r="H62" s="140"/>
      <c r="I62" s="65"/>
      <c r="J62" s="140"/>
      <c r="K62" s="176"/>
    </row>
    <row r="63" spans="1:11" ht="9.75" customHeight="1">
      <c r="A63" s="139"/>
      <c r="B63" s="19"/>
      <c r="C63" s="207"/>
      <c r="D63" s="143"/>
      <c r="E63" s="143"/>
      <c r="F63" s="141"/>
      <c r="G63" s="67"/>
      <c r="H63" s="141"/>
      <c r="I63" s="67"/>
      <c r="J63" s="141"/>
      <c r="K63" s="177"/>
    </row>
    <row r="64" spans="1:11" ht="9.75" customHeight="1">
      <c r="A64" s="4"/>
      <c r="B64" s="19"/>
      <c r="C64" s="207"/>
      <c r="D64" s="68"/>
      <c r="E64" s="68"/>
      <c r="F64" s="66"/>
      <c r="G64" s="66"/>
      <c r="H64" s="66"/>
      <c r="I64" s="66"/>
      <c r="J64" s="66"/>
      <c r="K64" s="99"/>
    </row>
    <row r="65" spans="1:11" ht="9.75" customHeight="1">
      <c r="A65" s="202"/>
      <c r="B65" s="178"/>
      <c r="C65" s="207"/>
      <c r="D65" s="142"/>
      <c r="E65" s="208"/>
      <c r="F65" s="140"/>
      <c r="G65" s="65"/>
      <c r="H65" s="140"/>
      <c r="I65" s="65"/>
      <c r="J65" s="140"/>
      <c r="K65" s="176"/>
    </row>
    <row r="66" spans="1:11" ht="9.75" customHeight="1">
      <c r="A66" s="203"/>
      <c r="B66" s="179"/>
      <c r="C66" s="166"/>
      <c r="D66" s="143"/>
      <c r="E66" s="209"/>
      <c r="F66" s="141"/>
      <c r="G66" s="67"/>
      <c r="H66" s="141"/>
      <c r="I66" s="67"/>
      <c r="J66" s="141"/>
      <c r="K66" s="177"/>
    </row>
    <row r="67" spans="1:11" ht="30" customHeight="1">
      <c r="A67" s="12"/>
      <c r="B67" s="180" t="s">
        <v>17</v>
      </c>
      <c r="C67" s="181"/>
      <c r="D67" s="181"/>
      <c r="E67" s="181"/>
      <c r="F67" s="69">
        <f>+F68+F69</f>
        <v>14106609</v>
      </c>
      <c r="G67" s="69">
        <f>+G68+G69</f>
        <v>9041987</v>
      </c>
      <c r="H67" s="69">
        <f>+H68+H69</f>
        <v>9274150</v>
      </c>
      <c r="I67" s="43">
        <f>SUM(H67-G67)</f>
        <v>232163</v>
      </c>
      <c r="J67" s="69">
        <f>+J68+J69</f>
        <v>2808129.21</v>
      </c>
      <c r="K67" s="100">
        <f>SUM(J67/H67)</f>
        <v>0.3027910061838551</v>
      </c>
    </row>
    <row r="68" spans="1:11" ht="30" customHeight="1">
      <c r="A68" s="12"/>
      <c r="B68" s="186" t="s">
        <v>8</v>
      </c>
      <c r="C68" s="187"/>
      <c r="D68" s="187"/>
      <c r="E68" s="187"/>
      <c r="F68" s="70"/>
      <c r="G68" s="70"/>
      <c r="H68" s="70"/>
      <c r="I68" s="70"/>
      <c r="J68" s="70"/>
      <c r="K68" s="101"/>
    </row>
    <row r="69" spans="1:11" ht="30" customHeight="1">
      <c r="A69" s="12"/>
      <c r="B69" s="188" t="s">
        <v>9</v>
      </c>
      <c r="C69" s="189"/>
      <c r="D69" s="189"/>
      <c r="E69" s="189"/>
      <c r="F69" s="71">
        <f>SUM(F72:F76)</f>
        <v>14106609</v>
      </c>
      <c r="G69" s="71">
        <f>SUM(G72:G76)</f>
        <v>9041987</v>
      </c>
      <c r="H69" s="71">
        <f>SUM(H72:H76)</f>
        <v>9274150</v>
      </c>
      <c r="I69" s="71">
        <f>SUM(H69-G69)</f>
        <v>232163</v>
      </c>
      <c r="J69" s="71">
        <f>SUM(J72:J76)</f>
        <v>2808129.21</v>
      </c>
      <c r="K69" s="102">
        <f>SUM(J69/H69)</f>
        <v>0.3027910061838551</v>
      </c>
    </row>
    <row r="70" spans="1:11" ht="30" customHeight="1">
      <c r="A70" s="182"/>
      <c r="B70" s="204" t="s">
        <v>47</v>
      </c>
      <c r="C70" s="117" t="s">
        <v>23</v>
      </c>
      <c r="D70" s="167"/>
      <c r="E70" s="167"/>
      <c r="F70" s="162"/>
      <c r="G70" s="31"/>
      <c r="H70" s="162"/>
      <c r="I70" s="31"/>
      <c r="J70" s="162"/>
      <c r="K70" s="127"/>
    </row>
    <row r="71" spans="1:11" ht="30" customHeight="1">
      <c r="A71" s="182"/>
      <c r="B71" s="205"/>
      <c r="C71" s="157"/>
      <c r="D71" s="167"/>
      <c r="E71" s="167"/>
      <c r="F71" s="162"/>
      <c r="G71" s="31"/>
      <c r="H71" s="162"/>
      <c r="I71" s="31"/>
      <c r="J71" s="162"/>
      <c r="K71" s="128"/>
    </row>
    <row r="72" spans="1:11" ht="30" customHeight="1">
      <c r="A72" s="6"/>
      <c r="B72" s="72" t="s">
        <v>44</v>
      </c>
      <c r="C72" s="157"/>
      <c r="D72" s="15">
        <v>2010</v>
      </c>
      <c r="E72" s="15">
        <v>2012</v>
      </c>
      <c r="F72" s="31">
        <v>2507455</v>
      </c>
      <c r="G72" s="31">
        <v>100000</v>
      </c>
      <c r="H72" s="31">
        <v>129151</v>
      </c>
      <c r="I72" s="31">
        <f aca="true" t="shared" si="4" ref="I72:I87">SUM(H72-G72)</f>
        <v>29151</v>
      </c>
      <c r="J72" s="31">
        <v>0</v>
      </c>
      <c r="K72" s="103">
        <f aca="true" t="shared" si="5" ref="K72:K82">SUM(J72/H72)</f>
        <v>0</v>
      </c>
    </row>
    <row r="73" spans="1:11" ht="30" customHeight="1">
      <c r="A73" s="6"/>
      <c r="B73" s="72" t="s">
        <v>63</v>
      </c>
      <c r="C73" s="157"/>
      <c r="D73" s="15">
        <v>2010</v>
      </c>
      <c r="E73" s="15">
        <v>2011</v>
      </c>
      <c r="F73" s="31">
        <v>0</v>
      </c>
      <c r="G73" s="31">
        <v>1368918</v>
      </c>
      <c r="H73" s="31">
        <v>0</v>
      </c>
      <c r="I73" s="31">
        <f t="shared" si="4"/>
        <v>-1368918</v>
      </c>
      <c r="J73" s="31"/>
      <c r="K73" s="103"/>
    </row>
    <row r="74" spans="1:11" ht="30" customHeight="1">
      <c r="A74" s="6"/>
      <c r="B74" s="73" t="s">
        <v>45</v>
      </c>
      <c r="C74" s="157"/>
      <c r="D74" s="15">
        <v>2010</v>
      </c>
      <c r="E74" s="15">
        <v>2012</v>
      </c>
      <c r="F74" s="31">
        <v>724300</v>
      </c>
      <c r="G74" s="31">
        <v>150000</v>
      </c>
      <c r="H74" s="31">
        <v>167220</v>
      </c>
      <c r="I74" s="31">
        <f t="shared" si="4"/>
        <v>17220</v>
      </c>
      <c r="J74" s="31">
        <v>0</v>
      </c>
      <c r="K74" s="103">
        <f t="shared" si="5"/>
        <v>0</v>
      </c>
    </row>
    <row r="75" spans="1:11" ht="30" customHeight="1">
      <c r="A75" s="6"/>
      <c r="B75" s="72" t="s">
        <v>55</v>
      </c>
      <c r="C75" s="157"/>
      <c r="D75" s="15">
        <v>2010</v>
      </c>
      <c r="E75" s="15">
        <v>2012</v>
      </c>
      <c r="F75" s="31">
        <v>2021050</v>
      </c>
      <c r="G75" s="31">
        <v>97305</v>
      </c>
      <c r="H75" s="31">
        <v>132975</v>
      </c>
      <c r="I75" s="31">
        <f t="shared" si="4"/>
        <v>35670</v>
      </c>
      <c r="J75" s="31"/>
      <c r="K75" s="103">
        <f t="shared" si="5"/>
        <v>0</v>
      </c>
    </row>
    <row r="76" spans="1:11" ht="30" customHeight="1">
      <c r="A76" s="6"/>
      <c r="B76" s="73" t="s">
        <v>46</v>
      </c>
      <c r="C76" s="175"/>
      <c r="D76" s="15">
        <v>2010</v>
      </c>
      <c r="E76" s="15">
        <v>2011</v>
      </c>
      <c r="F76" s="31">
        <v>8853804</v>
      </c>
      <c r="G76" s="31">
        <v>7325764</v>
      </c>
      <c r="H76" s="31">
        <v>8844804</v>
      </c>
      <c r="I76" s="31">
        <f t="shared" si="4"/>
        <v>1519040</v>
      </c>
      <c r="J76" s="74">
        <v>2808129.21</v>
      </c>
      <c r="K76" s="103">
        <f t="shared" si="5"/>
        <v>0.317489139386243</v>
      </c>
    </row>
    <row r="77" spans="1:11" ht="30" customHeight="1">
      <c r="A77" s="6"/>
      <c r="B77" s="24"/>
      <c r="C77" s="15"/>
      <c r="D77" s="15"/>
      <c r="E77" s="15"/>
      <c r="F77" s="31"/>
      <c r="G77" s="31"/>
      <c r="H77" s="31"/>
      <c r="I77" s="31">
        <f t="shared" si="4"/>
        <v>0</v>
      </c>
      <c r="J77" s="31"/>
      <c r="K77" s="103"/>
    </row>
    <row r="78" spans="1:11" ht="30" customHeight="1">
      <c r="A78" s="12"/>
      <c r="B78" s="184" t="s">
        <v>18</v>
      </c>
      <c r="C78" s="185"/>
      <c r="D78" s="185"/>
      <c r="E78" s="185"/>
      <c r="F78" s="69">
        <f>+F79+F83</f>
        <v>4285418</v>
      </c>
      <c r="G78" s="69">
        <f>+G79+G83</f>
        <v>0</v>
      </c>
      <c r="H78" s="69">
        <f>+H79+H83</f>
        <v>382232</v>
      </c>
      <c r="I78" s="69">
        <f t="shared" si="4"/>
        <v>382232</v>
      </c>
      <c r="J78" s="69">
        <f>+J79+J83</f>
        <v>15312</v>
      </c>
      <c r="K78" s="100">
        <f t="shared" si="5"/>
        <v>0.040059440339898285</v>
      </c>
    </row>
    <row r="79" spans="1:11" ht="30" customHeight="1">
      <c r="A79" s="12"/>
      <c r="B79" s="186" t="s">
        <v>8</v>
      </c>
      <c r="C79" s="187"/>
      <c r="D79" s="187"/>
      <c r="E79" s="187"/>
      <c r="F79" s="70">
        <f>SUM(F80+F81+F82)</f>
        <v>4285418</v>
      </c>
      <c r="G79" s="70"/>
      <c r="H79" s="70">
        <f>SUM(H80+H81+H82)</f>
        <v>382232</v>
      </c>
      <c r="I79" s="70">
        <f t="shared" si="4"/>
        <v>382232</v>
      </c>
      <c r="J79" s="70">
        <f>SUM(J80+J81+J82)</f>
        <v>15312</v>
      </c>
      <c r="K79" s="104">
        <f t="shared" si="5"/>
        <v>0.040059440339898285</v>
      </c>
    </row>
    <row r="80" spans="1:11" ht="30" customHeight="1">
      <c r="A80" s="12"/>
      <c r="B80" s="75" t="s">
        <v>56</v>
      </c>
      <c r="C80" s="76"/>
      <c r="D80" s="15">
        <v>2009</v>
      </c>
      <c r="E80" s="15">
        <v>2012</v>
      </c>
      <c r="F80" s="77">
        <v>96908</v>
      </c>
      <c r="G80" s="77">
        <v>0</v>
      </c>
      <c r="H80" s="77">
        <v>34163</v>
      </c>
      <c r="I80" s="77">
        <f t="shared" si="4"/>
        <v>34163</v>
      </c>
      <c r="J80" s="77">
        <v>15312</v>
      </c>
      <c r="K80" s="105">
        <f t="shared" si="5"/>
        <v>0.44820419752363666</v>
      </c>
    </row>
    <row r="81" spans="1:11" ht="49.5" customHeight="1">
      <c r="A81" s="12"/>
      <c r="B81" s="75" t="s">
        <v>57</v>
      </c>
      <c r="C81" s="76"/>
      <c r="D81" s="78">
        <v>2011</v>
      </c>
      <c r="E81" s="78">
        <v>2014</v>
      </c>
      <c r="F81" s="77">
        <v>1093057</v>
      </c>
      <c r="G81" s="77">
        <v>0</v>
      </c>
      <c r="H81" s="77">
        <v>167377</v>
      </c>
      <c r="I81" s="77">
        <f t="shared" si="4"/>
        <v>167377</v>
      </c>
      <c r="J81" s="77">
        <v>0</v>
      </c>
      <c r="K81" s="105">
        <f t="shared" si="5"/>
        <v>0</v>
      </c>
    </row>
    <row r="82" spans="1:11" ht="43.5" customHeight="1">
      <c r="A82" s="12"/>
      <c r="B82" s="75" t="s">
        <v>58</v>
      </c>
      <c r="C82" s="76"/>
      <c r="D82" s="76">
        <v>2011</v>
      </c>
      <c r="E82" s="76">
        <v>2018</v>
      </c>
      <c r="F82" s="77">
        <v>3095453</v>
      </c>
      <c r="G82" s="77">
        <v>0</v>
      </c>
      <c r="H82" s="77">
        <v>180692</v>
      </c>
      <c r="I82" s="77">
        <f t="shared" si="4"/>
        <v>180692</v>
      </c>
      <c r="J82" s="77">
        <v>0</v>
      </c>
      <c r="K82" s="105">
        <f t="shared" si="5"/>
        <v>0</v>
      </c>
    </row>
    <row r="83" spans="1:11" ht="30" customHeight="1">
      <c r="A83" s="12"/>
      <c r="B83" s="188" t="s">
        <v>9</v>
      </c>
      <c r="C83" s="189"/>
      <c r="D83" s="189"/>
      <c r="E83" s="189"/>
      <c r="F83" s="71"/>
      <c r="G83" s="71"/>
      <c r="H83" s="71"/>
      <c r="I83" s="71">
        <f t="shared" si="4"/>
        <v>0</v>
      </c>
      <c r="J83" s="71"/>
      <c r="K83" s="106"/>
    </row>
    <row r="84" spans="1:11" ht="30" customHeight="1">
      <c r="A84" s="12"/>
      <c r="B84" s="180" t="s">
        <v>19</v>
      </c>
      <c r="C84" s="181"/>
      <c r="D84" s="181"/>
      <c r="E84" s="181"/>
      <c r="F84" s="31">
        <f>+F85</f>
        <v>2175345.81</v>
      </c>
      <c r="G84" s="31">
        <f>+G85</f>
        <v>959536</v>
      </c>
      <c r="H84" s="31">
        <f>+H85</f>
        <v>500229</v>
      </c>
      <c r="I84" s="31">
        <f t="shared" si="4"/>
        <v>-459307</v>
      </c>
      <c r="J84" s="74">
        <f>+J85</f>
        <v>290647.25</v>
      </c>
      <c r="K84" s="103">
        <f>SUM(J84/H84)</f>
        <v>0.581028388997839</v>
      </c>
    </row>
    <row r="85" spans="1:11" ht="30" customHeight="1">
      <c r="A85" s="12"/>
      <c r="B85" s="186" t="s">
        <v>8</v>
      </c>
      <c r="C85" s="187"/>
      <c r="D85" s="187"/>
      <c r="E85" s="187"/>
      <c r="F85" s="70">
        <f>SUM(F86:F87)</f>
        <v>2175345.81</v>
      </c>
      <c r="G85" s="70">
        <f>SUM(G86:G87)</f>
        <v>959536</v>
      </c>
      <c r="H85" s="70">
        <f>SUM(H86:H87)</f>
        <v>500229</v>
      </c>
      <c r="I85" s="70">
        <f t="shared" si="4"/>
        <v>-459307</v>
      </c>
      <c r="J85" s="79">
        <f>SUM(J86:J87)</f>
        <v>290647.25</v>
      </c>
      <c r="K85" s="107">
        <f>SUM(J85/H85)</f>
        <v>0.581028388997839</v>
      </c>
    </row>
    <row r="86" spans="1:11" ht="30" customHeight="1">
      <c r="A86" s="6"/>
      <c r="B86" s="24" t="s">
        <v>49</v>
      </c>
      <c r="C86" s="167"/>
      <c r="D86" s="15">
        <v>2003</v>
      </c>
      <c r="E86" s="15">
        <v>2011</v>
      </c>
      <c r="F86" s="31">
        <v>1872339</v>
      </c>
      <c r="G86" s="31">
        <v>409330</v>
      </c>
      <c r="H86" s="31">
        <v>273663</v>
      </c>
      <c r="I86" s="31">
        <f t="shared" si="4"/>
        <v>-135667</v>
      </c>
      <c r="J86" s="74">
        <v>205484.02</v>
      </c>
      <c r="K86" s="103">
        <f>SUM(J86/H86)</f>
        <v>0.7508651882059321</v>
      </c>
    </row>
    <row r="87" spans="1:11" ht="30" customHeight="1">
      <c r="A87" s="6"/>
      <c r="B87" s="24" t="s">
        <v>48</v>
      </c>
      <c r="C87" s="167"/>
      <c r="D87" s="80">
        <v>2008</v>
      </c>
      <c r="E87" s="15">
        <v>2011</v>
      </c>
      <c r="F87" s="63">
        <v>303006.81</v>
      </c>
      <c r="G87" s="63">
        <v>550206</v>
      </c>
      <c r="H87" s="63">
        <v>226566</v>
      </c>
      <c r="I87" s="63">
        <f t="shared" si="4"/>
        <v>-323640</v>
      </c>
      <c r="J87" s="81">
        <v>85163.23</v>
      </c>
      <c r="K87" s="108">
        <f>SUM(J87/H87)</f>
        <v>0.37588707043422226</v>
      </c>
    </row>
    <row r="88" spans="1:11" ht="30" customHeight="1">
      <c r="A88" s="6"/>
      <c r="B88" s="82"/>
      <c r="C88" s="190"/>
      <c r="D88" s="80"/>
      <c r="E88" s="80"/>
      <c r="F88" s="63"/>
      <c r="G88" s="63"/>
      <c r="H88" s="63"/>
      <c r="I88" s="63"/>
      <c r="J88" s="63"/>
      <c r="K88" s="95"/>
    </row>
    <row r="89" spans="1:11" ht="30" customHeight="1">
      <c r="A89" s="182"/>
      <c r="B89" s="200"/>
      <c r="C89" s="190"/>
      <c r="D89" s="190"/>
      <c r="E89" s="192"/>
      <c r="F89" s="170"/>
      <c r="G89" s="63"/>
      <c r="H89" s="170"/>
      <c r="I89" s="63"/>
      <c r="J89" s="170"/>
      <c r="K89" s="196"/>
    </row>
    <row r="90" spans="1:11" ht="30" customHeight="1">
      <c r="A90" s="182"/>
      <c r="B90" s="200"/>
      <c r="C90" s="190"/>
      <c r="D90" s="190"/>
      <c r="E90" s="192"/>
      <c r="F90" s="170"/>
      <c r="G90" s="63"/>
      <c r="H90" s="170"/>
      <c r="I90" s="63"/>
      <c r="J90" s="170"/>
      <c r="K90" s="197"/>
    </row>
    <row r="91" spans="1:11" ht="30" customHeight="1" thickBot="1">
      <c r="A91" s="199"/>
      <c r="B91" s="201"/>
      <c r="C91" s="191"/>
      <c r="D91" s="191"/>
      <c r="E91" s="193"/>
      <c r="F91" s="183"/>
      <c r="G91" s="83"/>
      <c r="H91" s="183"/>
      <c r="I91" s="83"/>
      <c r="J91" s="183"/>
      <c r="K91" s="198"/>
    </row>
    <row r="93" spans="1:11" ht="47.25" customHeight="1">
      <c r="A93" s="195" t="s">
        <v>20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</row>
    <row r="94" spans="1:11" ht="84" customHeight="1">
      <c r="A94" s="194" t="s">
        <v>21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</row>
  </sheetData>
  <mergeCells count="109">
    <mergeCell ref="J52:J53"/>
    <mergeCell ref="K52:K53"/>
    <mergeCell ref="J4:K4"/>
    <mergeCell ref="J5:K5"/>
    <mergeCell ref="A6:K6"/>
    <mergeCell ref="B19:E19"/>
    <mergeCell ref="D70:D71"/>
    <mergeCell ref="E70:E71"/>
    <mergeCell ref="A65:A66"/>
    <mergeCell ref="B70:B71"/>
    <mergeCell ref="C70:C76"/>
    <mergeCell ref="B68:E68"/>
    <mergeCell ref="B69:E69"/>
    <mergeCell ref="C62:C66"/>
    <mergeCell ref="E65:E66"/>
    <mergeCell ref="A62:A63"/>
    <mergeCell ref="A94:K94"/>
    <mergeCell ref="A93:K93"/>
    <mergeCell ref="F89:F91"/>
    <mergeCell ref="H89:H91"/>
    <mergeCell ref="K89:K91"/>
    <mergeCell ref="A89:A91"/>
    <mergeCell ref="B89:B91"/>
    <mergeCell ref="C88:C91"/>
    <mergeCell ref="A70:A71"/>
    <mergeCell ref="J89:J91"/>
    <mergeCell ref="B78:E78"/>
    <mergeCell ref="B79:E79"/>
    <mergeCell ref="B83:E83"/>
    <mergeCell ref="B84:E84"/>
    <mergeCell ref="D89:D91"/>
    <mergeCell ref="E89:E91"/>
    <mergeCell ref="B85:E85"/>
    <mergeCell ref="C86:C87"/>
    <mergeCell ref="F70:F71"/>
    <mergeCell ref="H70:H71"/>
    <mergeCell ref="J70:J71"/>
    <mergeCell ref="K70:K71"/>
    <mergeCell ref="B67:E67"/>
    <mergeCell ref="F65:F66"/>
    <mergeCell ref="H65:H66"/>
    <mergeCell ref="J65:J66"/>
    <mergeCell ref="K65:K66"/>
    <mergeCell ref="B65:B66"/>
    <mergeCell ref="D65:D66"/>
    <mergeCell ref="J62:J63"/>
    <mergeCell ref="F62:F63"/>
    <mergeCell ref="H62:H63"/>
    <mergeCell ref="E62:E63"/>
    <mergeCell ref="D62:D63"/>
    <mergeCell ref="K62:K63"/>
    <mergeCell ref="K59:K60"/>
    <mergeCell ref="B56:E56"/>
    <mergeCell ref="B57:E57"/>
    <mergeCell ref="B58:E58"/>
    <mergeCell ref="F52:F53"/>
    <mergeCell ref="C50:C54"/>
    <mergeCell ref="F50:F51"/>
    <mergeCell ref="H50:H51"/>
    <mergeCell ref="H52:H53"/>
    <mergeCell ref="B40:B41"/>
    <mergeCell ref="A52:A53"/>
    <mergeCell ref="D52:D53"/>
    <mergeCell ref="E52:E53"/>
    <mergeCell ref="A40:A41"/>
    <mergeCell ref="C40:C44"/>
    <mergeCell ref="J20:J21"/>
    <mergeCell ref="A50:A51"/>
    <mergeCell ref="B50:B51"/>
    <mergeCell ref="D50:D51"/>
    <mergeCell ref="E50:E51"/>
    <mergeCell ref="J50:J51"/>
    <mergeCell ref="B35:B36"/>
    <mergeCell ref="C35:C39"/>
    <mergeCell ref="B17:E17"/>
    <mergeCell ref="B18:E18"/>
    <mergeCell ref="A35:A36"/>
    <mergeCell ref="F20:F21"/>
    <mergeCell ref="C25:C34"/>
    <mergeCell ref="A20:A21"/>
    <mergeCell ref="B20:B21"/>
    <mergeCell ref="D20:D21"/>
    <mergeCell ref="G8:K9"/>
    <mergeCell ref="K50:K51"/>
    <mergeCell ref="K20:K21"/>
    <mergeCell ref="F8:F10"/>
    <mergeCell ref="H20:H21"/>
    <mergeCell ref="B11:E11"/>
    <mergeCell ref="B45:B46"/>
    <mergeCell ref="C45:C49"/>
    <mergeCell ref="B12:E12"/>
    <mergeCell ref="B13:E13"/>
    <mergeCell ref="B14:E14"/>
    <mergeCell ref="E20:E21"/>
    <mergeCell ref="C20:C24"/>
    <mergeCell ref="B15:E15"/>
    <mergeCell ref="B16:E16"/>
    <mergeCell ref="A8:A10"/>
    <mergeCell ref="B8:B10"/>
    <mergeCell ref="C8:C10"/>
    <mergeCell ref="D8:E8"/>
    <mergeCell ref="D9:E9"/>
    <mergeCell ref="A59:A60"/>
    <mergeCell ref="J59:J60"/>
    <mergeCell ref="H59:H60"/>
    <mergeCell ref="F59:F60"/>
    <mergeCell ref="E59:E60"/>
    <mergeCell ref="D59:D60"/>
    <mergeCell ref="C59:C61"/>
  </mergeCells>
  <hyperlinks>
    <hyperlink ref="B78" r:id="rId1" display="_ftn2"/>
    <hyperlink ref="A93" r:id="rId2" display="_ftnref1"/>
    <hyperlink ref="A94" r:id="rId3" display="_ftnref2"/>
  </hyperlinks>
  <printOptions/>
  <pageMargins left="0.75" right="0.75" top="1" bottom="1" header="0.5" footer="0.5"/>
  <pageSetup fitToHeight="3" fitToWidth="1" horizontalDpi="600" verticalDpi="600" orientation="landscape" paperSize="9" scale="46" r:id="rId4"/>
  <headerFooter alignWithMargins="0">
    <oddFooter>&amp;CStrona &amp;P z &amp;N</oddFooter>
  </headerFooter>
  <rowBreaks count="2" manualBreakCount="2">
    <brk id="37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Starostwo Braniewo</cp:lastModifiedBy>
  <cp:lastPrinted>2011-08-30T07:58:09Z</cp:lastPrinted>
  <dcterms:created xsi:type="dcterms:W3CDTF">2010-09-24T07:39:40Z</dcterms:created>
  <dcterms:modified xsi:type="dcterms:W3CDTF">2011-08-30T07:58:53Z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