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Arkusz1" sheetId="1" r:id="rId1"/>
  </sheets>
  <definedNames>
    <definedName name="_xlnm.Print_Area" localSheetId="0">'Arkusz1'!$A$2:$H$91</definedName>
    <definedName name="_xlnm.Print_Titles" localSheetId="0">'Arkusz1'!$8:$10</definedName>
  </definedNames>
  <calcPr fullCalcOnLoad="1"/>
</workbook>
</file>

<file path=xl/sharedStrings.xml><?xml version="1.0" encoding="utf-8"?>
<sst xmlns="http://schemas.openxmlformats.org/spreadsheetml/2006/main" count="99" uniqueCount="65">
  <si>
    <t xml:space="preserve">Nazwa i cel </t>
  </si>
  <si>
    <t>jednostka odpowiedzialna lub koordynująca</t>
  </si>
  <si>
    <t>okres realizacji</t>
  </si>
  <si>
    <t>łączne nakłady finansowe</t>
  </si>
  <si>
    <t>(w wierszu program/umowa)</t>
  </si>
  <si>
    <t>od</t>
  </si>
  <si>
    <t>do</t>
  </si>
  <si>
    <t>Przedsięwzięcia ogółem</t>
  </si>
  <si>
    <t xml:space="preserve"> - wydatki bieżące</t>
  </si>
  <si>
    <t xml:space="preserve"> - wydatki majątkowe</t>
  </si>
  <si>
    <t>I.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</si>
  <si>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</si>
  <si>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</si>
  <si>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</si>
  <si>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Regionalny Program Operacyjny Warmia i Mazury . Infrastruktura transportowa regionalna i lokalna .Rozbudowa i modernizacja infrastruktury transportowej warunkującej rozwój regionalny.(Dz.600,rozdz. 60014) Wydatki majątkowe</t>
  </si>
  <si>
    <t>Zarząd Dróg Powiatowych w Braniewie</t>
  </si>
  <si>
    <t>Starostwo Powiatowe w Braniewie</t>
  </si>
  <si>
    <t>Zespół Szkół Budowlanych w Braniewie</t>
  </si>
  <si>
    <t>Program Operacyjny Kapitał Ludzki; Rynek pracy otwarty dla wszystkich  Cel; Poprawa dostępu do zatrudnienia oraz wsparcia aktywności zawodowej w regionie (Dz.853, rozdz.85395). Wydatki bieżące</t>
  </si>
  <si>
    <t>Powiatowy Urząd Pracy w Braniewie</t>
  </si>
  <si>
    <t>Projekt Wsparcie powiatowych i wojewódzkich Urzędów Pracy.</t>
  </si>
  <si>
    <t>Wyrównywanie szans edukacyjnych w powiecie braniewskim.</t>
  </si>
  <si>
    <t>B) Programy, projekty lub zadania związane z umowami partnerstwa publiczno-prywatnego (razem)</t>
  </si>
  <si>
    <t>C) Programy, projekty lub zadania pozostałe (inne niż wymienione w lit.a i b) (razem)</t>
  </si>
  <si>
    <t>Ugoda w sprawie spłaty zobowiązań przejętych po likwidacji SP ZOZ w Braniewie wynikających z umowy Nr 50/2003 z 1.09.2003 zawartej pomiędzy SP ZOZ a NORDEA Bank Polska</t>
  </si>
  <si>
    <t>Ugoda w sprawie spłaty zobowiązań przejętych po likwidacji SP ZOZ w Braniewie wynikających z umowy kredytu z zawartej pomiędzy SP ZOZ a NORDEA Bank Polska</t>
  </si>
  <si>
    <t>Prowadzenie całodobowej placówki opiekuńczo-wychowawczej typu socjalizacyjnego dla 14 dzieci w wieku od lat 3 do 18 roku życia, z terenu Powiatu Braniewskiego</t>
  </si>
  <si>
    <t>Prowadzenie placówki opiekuńczo-wychowawczej -Rodzinny Dom Dziecka</t>
  </si>
  <si>
    <t xml:space="preserve">Prowadzenie ośrodka wsparcia dla osób z zaburzeniami psychicznymi </t>
  </si>
  <si>
    <t xml:space="preserve">Porozumienie w zakresie finansowania funkcjonowania pozaszkolnego punktu Katechetycznego Kościoła Zielonoświątkowców </t>
  </si>
  <si>
    <t xml:space="preserve">Priorytet : Rynek pracy otwarty dla wszystkich </t>
  </si>
  <si>
    <t>Wsparcie powiatowych i wojewódzkich urzędów pracy</t>
  </si>
  <si>
    <t>Utrzymanie czystości ulic i chodników, usuwanie śniegu i lodu na terenie miasta Frombork</t>
  </si>
  <si>
    <t>Utrzymanie czystości ulic i chodników, usuwanie śniegu i lodu na terenie miasta Pieniężno</t>
  </si>
  <si>
    <t>Wsparcie osób pozostających bez zatrudnienia na regionalnym rynku pracy</t>
  </si>
  <si>
    <t>Zadanie : Kwalifikacje i doświadczenie na I miejscu</t>
  </si>
  <si>
    <t>Program Operacyjny Kapitał Ludzki; Przedsiębiorczość .Wspieranie, wytwarzanie i promocja produktów reginalnych (Dz.921, rozdz.92195). Wydatki bieżące</t>
  </si>
  <si>
    <t>Promocja rozwoju przedsiębiorczości na terenie Powiatu</t>
  </si>
  <si>
    <t xml:space="preserve">Projekt" Warmiński Festiwal Dziedzictwa Browarniczego </t>
  </si>
  <si>
    <t xml:space="preserve">Aktywizacja zawodowa osób bezrobotnych w regionie </t>
  </si>
  <si>
    <t>z tego zadanie: Inwestycja w kwalifikacje</t>
  </si>
  <si>
    <t xml:space="preserve"> budżetu Powiatu Braniewskiego</t>
  </si>
  <si>
    <r>
      <t>Załącznik Nr 5</t>
    </r>
    <r>
      <rPr>
        <sz val="10"/>
        <rFont val="Tahoma"/>
        <family val="2"/>
      </rPr>
      <t xml:space="preserve"> do Informacji z wykonania </t>
    </r>
  </si>
  <si>
    <t>za I półrocze 2013 roku</t>
  </si>
  <si>
    <t>Plan wg stanu na 30.06.2013 roku</t>
  </si>
  <si>
    <t>Wykonanie wg stanu na 30.06.2013 roku</t>
  </si>
  <si>
    <t>Procent wykonania nakładów                2013 roku</t>
  </si>
  <si>
    <t xml:space="preserve">Rozbudowa i modernizacja na odcinku drogi powiatowej Nr 1377 N  Nowa Pasłęka -Braniewo wraz z ulicą Świętokrzyską   </t>
  </si>
  <si>
    <t xml:space="preserve">Projekt przebudowa drogi powiatowej Nr 1391 N na odcinku w miejscowości Podleśne oraz Gronówko </t>
  </si>
  <si>
    <t xml:space="preserve"> Program Operacyjny Kapitał Ludzki .Rozwój wykształcenia i kompetencji w regionach  (Dz.853, rozdz.85395 ). Wydatki majątkowe</t>
  </si>
  <si>
    <t>Podniesienie atrakcyjności i jakości szkolnictwa zawodowego</t>
  </si>
  <si>
    <t>Projekt pn. Jeszcze uczeń a już fachowiec</t>
  </si>
  <si>
    <t xml:space="preserve"> Program Operacyjny Kapitał Ludzki .Rozwój wykształcenia i kompetencji w regionach  (Dz.853, rozdz.85395 ). Wydatki bieżące</t>
  </si>
  <si>
    <t>Projekt pn. ZSZ Kuźnia dobrych praktyk</t>
  </si>
  <si>
    <t>Zespół Szkół Zawodowych w Braniewie</t>
  </si>
  <si>
    <t xml:space="preserve"> Program Operacyjny Kapitał Ludzki .Rozwój i upowszechnianie aktywnej integracji przez powiatowe centra pomocy rodzinie  (Dz.853, rozdz.85395 ). Wydatki bieżące</t>
  </si>
  <si>
    <t>Projekt pn. Wszyscy mamy równe szanse aktywizacja osób wykluczonych</t>
  </si>
  <si>
    <t>Powiatowe Centrum Pomocy Rodzinie w Braniewie</t>
  </si>
  <si>
    <t xml:space="preserve">Termomodernizacja obiektów KP PSP w Braniewie </t>
  </si>
  <si>
    <t>Komenda Powiatowa Państwowej Straży Pożarnej w Braniewie</t>
  </si>
  <si>
    <t>Prowadzenie niepublicznej placówki opiekuńczo- wychowawczej całodobowej typu socjalizacyjnego dla 12 wychowanków</t>
  </si>
  <si>
    <t>Prowadzenie niepublicznej placówki opiekuńczo- wychowawczej  typu socjalizacyjnego dla dzieci i młodzieży w wieku od  3 lat do 18 lat oraz w przypadku kontynuowaniu nauki do lat 25</t>
  </si>
  <si>
    <t>Umowa ubezpieczenia majątku powiatu  na okres 01.06.2013-31.05.2014</t>
  </si>
  <si>
    <t>Umowa ubezpieczenia majątku powiatu w okresie 01.06.2012-31.05.2013</t>
  </si>
  <si>
    <t xml:space="preserve">Zadanie : Wzmocniamy kadrę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</si>
</sst>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2"/>
    </font>
    <font>
      <b/>
      <sz val="12"/>
      <name val="Arial"/>
      <family val="2"/>
    </font>
    <font>
      <b/>
      <sz val="9"/>
      <color indexed="8"/>
      <name val="Bookman Old Style"/>
      <family val="1"/>
    </font>
    <font>
      <u val="single"/>
      <sz val="10"/>
      <color indexed="12"/>
      <name val="Arial"/>
      <family val="2"/>
    </font>
    <font>
      <sz val="9"/>
      <color indexed="8"/>
      <name val="Bookman Old Style"/>
      <family val="1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 style="thin"/>
    </border>
    <border>
      <left style="medium"/>
      <right style="hair">
        <color indexed="8"/>
      </right>
      <top style="hair">
        <color indexed="8"/>
      </top>
      <bottom style="thin">
        <color indexed="8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medium"/>
      <right style="hair">
        <color indexed="8"/>
      </right>
      <top>
        <color indexed="63"/>
      </top>
      <bottom style="thin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thin"/>
    </border>
    <border>
      <left style="hair">
        <color indexed="8"/>
      </left>
      <right style="medium"/>
      <top style="thin"/>
      <bottom>
        <color indexed="63"/>
      </bottom>
    </border>
    <border>
      <left style="hair">
        <color indexed="8"/>
      </left>
      <right style="medium"/>
      <top style="hair">
        <color indexed="8"/>
      </top>
      <bottom style="thin"/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/>
    </border>
    <border>
      <left style="medium"/>
      <right style="hair">
        <color indexed="8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/>
      <right style="hair">
        <color indexed="8"/>
      </right>
      <top style="medium"/>
      <bottom>
        <color indexed="63"/>
      </bottom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/>
      <top>
        <color indexed="63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3" fontId="4" fillId="0" borderId="1" xfId="0" applyNumberFormat="1" applyFont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/>
    </xf>
    <xf numFmtId="0" fontId="2" fillId="0" borderId="5" xfId="0" applyFont="1" applyBorder="1" applyAlignment="1">
      <alignment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wrapText="1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5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wrapText="1"/>
    </xf>
    <xf numFmtId="4" fontId="4" fillId="0" borderId="2" xfId="0" applyNumberFormat="1" applyFont="1" applyBorder="1" applyAlignment="1">
      <alignment horizontal="right" vertical="center"/>
    </xf>
    <xf numFmtId="10" fontId="4" fillId="0" borderId="16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/>
    </xf>
    <xf numFmtId="10" fontId="4" fillId="0" borderId="17" xfId="0" applyNumberFormat="1" applyFont="1" applyBorder="1" applyAlignment="1">
      <alignment horizontal="right"/>
    </xf>
    <xf numFmtId="4" fontId="4" fillId="0" borderId="1" xfId="0" applyNumberFormat="1" applyFont="1" applyFill="1" applyBorder="1" applyAlignment="1">
      <alignment vertical="center"/>
    </xf>
    <xf numFmtId="4" fontId="4" fillId="0" borderId="15" xfId="0" applyNumberFormat="1" applyFont="1" applyFill="1" applyBorder="1" applyAlignment="1">
      <alignment vertical="center"/>
    </xf>
    <xf numFmtId="4" fontId="4" fillId="0" borderId="14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wrapText="1"/>
    </xf>
    <xf numFmtId="4" fontId="4" fillId="2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4" fontId="4" fillId="0" borderId="4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10" fontId="4" fillId="0" borderId="17" xfId="0" applyNumberFormat="1" applyFont="1" applyBorder="1" applyAlignment="1">
      <alignment horizontal="right" wrapText="1"/>
    </xf>
    <xf numFmtId="10" fontId="4" fillId="2" borderId="17" xfId="0" applyNumberFormat="1" applyFont="1" applyFill="1" applyBorder="1" applyAlignment="1">
      <alignment horizontal="right"/>
    </xf>
    <xf numFmtId="10" fontId="4" fillId="3" borderId="17" xfId="0" applyNumberFormat="1" applyFont="1" applyFill="1" applyBorder="1" applyAlignment="1">
      <alignment horizontal="right"/>
    </xf>
    <xf numFmtId="10" fontId="4" fillId="0" borderId="18" xfId="0" applyNumberFormat="1" applyFont="1" applyBorder="1" applyAlignment="1">
      <alignment horizontal="right" vertical="center"/>
    </xf>
    <xf numFmtId="10" fontId="4" fillId="0" borderId="19" xfId="0" applyNumberFormat="1" applyFont="1" applyBorder="1" applyAlignment="1">
      <alignment horizontal="right" vertical="center"/>
    </xf>
    <xf numFmtId="10" fontId="4" fillId="0" borderId="17" xfId="0" applyNumberFormat="1" applyFont="1" applyBorder="1" applyAlignment="1">
      <alignment horizontal="right" vertical="center" wrapText="1"/>
    </xf>
    <xf numFmtId="10" fontId="4" fillId="2" borderId="17" xfId="0" applyNumberFormat="1" applyFont="1" applyFill="1" applyBorder="1" applyAlignment="1">
      <alignment horizontal="right" vertical="center"/>
    </xf>
    <xf numFmtId="10" fontId="4" fillId="3" borderId="17" xfId="0" applyNumberFormat="1" applyFont="1" applyFill="1" applyBorder="1" applyAlignment="1">
      <alignment horizontal="right" vertical="center"/>
    </xf>
    <xf numFmtId="10" fontId="4" fillId="0" borderId="17" xfId="0" applyNumberFormat="1" applyFont="1" applyBorder="1" applyAlignment="1">
      <alignment horizontal="right" vertical="center"/>
    </xf>
    <xf numFmtId="10" fontId="4" fillId="0" borderId="17" xfId="0" applyNumberFormat="1" applyFont="1" applyFill="1" applyBorder="1" applyAlignment="1">
      <alignment vertical="center"/>
    </xf>
    <xf numFmtId="10" fontId="4" fillId="0" borderId="20" xfId="0" applyNumberFormat="1" applyFont="1" applyFill="1" applyBorder="1" applyAlignment="1">
      <alignment vertical="center"/>
    </xf>
    <xf numFmtId="10" fontId="4" fillId="0" borderId="21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3" fontId="4" fillId="0" borderId="14" xfId="0" applyNumberFormat="1" applyFont="1" applyBorder="1" applyAlignment="1">
      <alignment horizontal="right" wrapText="1"/>
    </xf>
    <xf numFmtId="10" fontId="4" fillId="0" borderId="21" xfId="0" applyNumberFormat="1" applyFont="1" applyBorder="1" applyAlignment="1">
      <alignment horizontal="right" wrapText="1"/>
    </xf>
    <xf numFmtId="4" fontId="4" fillId="0" borderId="14" xfId="0" applyNumberFormat="1" applyFont="1" applyBorder="1" applyAlignment="1">
      <alignment horizontal="right" wrapText="1"/>
    </xf>
    <xf numFmtId="0" fontId="2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right" vertical="center"/>
    </xf>
    <xf numFmtId="4" fontId="4" fillId="0" borderId="25" xfId="0" applyNumberFormat="1" applyFont="1" applyFill="1" applyBorder="1" applyAlignment="1">
      <alignment vertical="center"/>
    </xf>
    <xf numFmtId="10" fontId="4" fillId="0" borderId="26" xfId="0" applyNumberFormat="1" applyFont="1" applyBorder="1" applyAlignment="1">
      <alignment horizontal="right" vertical="center"/>
    </xf>
    <xf numFmtId="10" fontId="8" fillId="0" borderId="27" xfId="0" applyNumberFormat="1" applyFont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1" xfId="0" applyFont="1" applyBorder="1" applyAlignment="1">
      <alignment wrapText="1"/>
    </xf>
    <xf numFmtId="3" fontId="4" fillId="0" borderId="4" xfId="0" applyNumberFormat="1" applyFont="1" applyBorder="1" applyAlignment="1">
      <alignment horizontal="right" vertical="center"/>
    </xf>
    <xf numFmtId="3" fontId="4" fillId="0" borderId="32" xfId="0" applyNumberFormat="1" applyFont="1" applyBorder="1" applyAlignment="1">
      <alignment horizontal="right" vertical="center"/>
    </xf>
    <xf numFmtId="3" fontId="4" fillId="0" borderId="33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10" fontId="4" fillId="0" borderId="19" xfId="0" applyNumberFormat="1" applyFont="1" applyBorder="1" applyAlignment="1">
      <alignment horizontal="right" vertical="center"/>
    </xf>
    <xf numFmtId="10" fontId="4" fillId="0" borderId="18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4" fontId="4" fillId="0" borderId="37" xfId="0" applyNumberFormat="1" applyFont="1" applyBorder="1" applyAlignment="1">
      <alignment horizontal="right" vertical="center"/>
    </xf>
    <xf numFmtId="10" fontId="4" fillId="0" borderId="16" xfId="0" applyNumberFormat="1" applyFont="1" applyBorder="1" applyAlignment="1">
      <alignment horizontal="right" vertical="center"/>
    </xf>
    <xf numFmtId="10" fontId="4" fillId="0" borderId="38" xfId="0" applyNumberFormat="1" applyFont="1" applyBorder="1" applyAlignment="1">
      <alignment horizontal="right" vertical="center"/>
    </xf>
    <xf numFmtId="4" fontId="4" fillId="0" borderId="36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10" fontId="4" fillId="0" borderId="39" xfId="0" applyNumberFormat="1" applyFont="1" applyBorder="1" applyAlignment="1">
      <alignment horizontal="right" vertical="center"/>
    </xf>
    <xf numFmtId="10" fontId="4" fillId="0" borderId="21" xfId="0" applyNumberFormat="1" applyFont="1" applyBorder="1" applyAlignment="1">
      <alignment horizontal="right" vertical="center"/>
    </xf>
    <xf numFmtId="10" fontId="4" fillId="0" borderId="17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3" fontId="4" fillId="0" borderId="40" xfId="0" applyNumberFormat="1" applyFont="1" applyFill="1" applyBorder="1" applyAlignment="1">
      <alignment horizontal="right" vertical="center"/>
    </xf>
    <xf numFmtId="3" fontId="4" fillId="0" borderId="41" xfId="0" applyNumberFormat="1" applyFont="1" applyFill="1" applyBorder="1" applyAlignment="1">
      <alignment horizontal="right" vertical="center"/>
    </xf>
    <xf numFmtId="0" fontId="2" fillId="0" borderId="3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3" borderId="5" xfId="0" applyFont="1" applyFill="1" applyBorder="1" applyAlignment="1">
      <alignment/>
    </xf>
    <xf numFmtId="0" fontId="4" fillId="3" borderId="45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45" xfId="0" applyFont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45" xfId="0" applyFont="1" applyFill="1" applyBorder="1" applyAlignment="1">
      <alignment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50" xfId="0" applyFont="1" applyBorder="1" applyAlignment="1">
      <alignment/>
    </xf>
    <xf numFmtId="2" fontId="2" fillId="0" borderId="28" xfId="0" applyNumberFormat="1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" fillId="0" borderId="45" xfId="0" applyFont="1" applyBorder="1" applyAlignment="1">
      <alignment wrapText="1"/>
    </xf>
    <xf numFmtId="4" fontId="4" fillId="0" borderId="57" xfId="0" applyNumberFormat="1" applyFont="1" applyBorder="1" applyAlignment="1">
      <alignment horizontal="right" vertical="center"/>
    </xf>
    <xf numFmtId="10" fontId="4" fillId="0" borderId="58" xfId="0" applyNumberFormat="1" applyFont="1" applyBorder="1" applyAlignment="1">
      <alignment horizontal="right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3" fontId="4" fillId="0" borderId="57" xfId="0" applyNumberFormat="1" applyFont="1" applyBorder="1" applyAlignment="1">
      <alignment horizontal="right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3" fontId="4" fillId="0" borderId="37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2" fillId="0" borderId="45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4" fillId="2" borderId="5" xfId="0" applyFont="1" applyFill="1" applyBorder="1" applyAlignment="1">
      <alignment vertical="center"/>
    </xf>
    <xf numFmtId="0" fontId="4" fillId="2" borderId="45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45" xfId="0" applyFont="1" applyFill="1" applyBorder="1" applyAlignment="1">
      <alignment vertical="center"/>
    </xf>
    <xf numFmtId="10" fontId="4" fillId="0" borderId="17" xfId="0" applyNumberFormat="1" applyFont="1" applyBorder="1" applyAlignment="1">
      <alignment horizontal="right" vertical="center"/>
    </xf>
    <xf numFmtId="0" fontId="3" fillId="0" borderId="0" xfId="17" applyNumberFormat="1" applyFill="1" applyBorder="1" applyAlignment="1" applyProtection="1">
      <alignment wrapTex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F2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4"/>
  <sheetViews>
    <sheetView tabSelected="1" workbookViewId="0" topLeftCell="A1">
      <selection activeCell="G81" sqref="G81"/>
    </sheetView>
  </sheetViews>
  <sheetFormatPr defaultColWidth="9.140625" defaultRowHeight="12.75"/>
  <cols>
    <col min="1" max="1" width="48.00390625" style="0" customWidth="1"/>
    <col min="2" max="2" width="15.8515625" style="1" customWidth="1"/>
    <col min="4" max="4" width="11.421875" style="0" customWidth="1"/>
    <col min="5" max="5" width="12.57421875" style="0" customWidth="1"/>
    <col min="6" max="6" width="23.421875" style="0" customWidth="1"/>
    <col min="7" max="7" width="18.421875" style="0" customWidth="1"/>
    <col min="8" max="8" width="18.28125" style="0" customWidth="1"/>
  </cols>
  <sheetData>
    <row r="2" spans="7:8" ht="12.75">
      <c r="G2" s="129" t="s">
        <v>42</v>
      </c>
      <c r="H2" s="130"/>
    </row>
    <row r="3" spans="7:8" ht="12.75">
      <c r="G3" s="130" t="s">
        <v>41</v>
      </c>
      <c r="H3" s="130"/>
    </row>
    <row r="4" spans="7:8" ht="12.75">
      <c r="G4" s="130" t="s">
        <v>43</v>
      </c>
      <c r="H4" s="130"/>
    </row>
    <row r="5" spans="7:8" ht="12.75">
      <c r="G5" s="74"/>
      <c r="H5" s="74"/>
    </row>
    <row r="6" spans="1:8" ht="18.75" customHeight="1">
      <c r="A6" s="99"/>
      <c r="B6" s="99"/>
      <c r="C6" s="99"/>
      <c r="D6" s="99"/>
      <c r="E6" s="99"/>
      <c r="F6" s="99"/>
      <c r="G6" s="99"/>
      <c r="H6" s="99"/>
    </row>
    <row r="7" ht="13.5" thickBot="1"/>
    <row r="8" spans="1:8" s="2" customFormat="1" ht="56.25" customHeight="1" thickBot="1">
      <c r="A8" s="100" t="s">
        <v>0</v>
      </c>
      <c r="B8" s="87" t="s">
        <v>1</v>
      </c>
      <c r="C8" s="153" t="s">
        <v>2</v>
      </c>
      <c r="D8" s="153"/>
      <c r="E8" s="154" t="s">
        <v>3</v>
      </c>
      <c r="F8" s="158" t="s">
        <v>44</v>
      </c>
      <c r="G8" s="148" t="s">
        <v>45</v>
      </c>
      <c r="H8" s="137" t="s">
        <v>46</v>
      </c>
    </row>
    <row r="9" spans="1:8" s="2" customFormat="1" ht="24" customHeight="1" thickBot="1">
      <c r="A9" s="101"/>
      <c r="B9" s="88"/>
      <c r="C9" s="157" t="s">
        <v>4</v>
      </c>
      <c r="D9" s="157"/>
      <c r="E9" s="155"/>
      <c r="F9" s="159"/>
      <c r="G9" s="149"/>
      <c r="H9" s="138"/>
    </row>
    <row r="10" spans="1:8" ht="13.5" thickBot="1">
      <c r="A10" s="102"/>
      <c r="B10" s="89"/>
      <c r="C10" s="78" t="s">
        <v>5</v>
      </c>
      <c r="D10" s="78" t="s">
        <v>6</v>
      </c>
      <c r="E10" s="156"/>
      <c r="F10" s="160"/>
      <c r="G10" s="150"/>
      <c r="H10" s="139"/>
    </row>
    <row r="11" spans="1:8" ht="13.5">
      <c r="A11" s="151" t="s">
        <v>7</v>
      </c>
      <c r="B11" s="152"/>
      <c r="C11" s="152"/>
      <c r="D11" s="152"/>
      <c r="E11" s="75">
        <f>+E12+E13</f>
        <v>22397214</v>
      </c>
      <c r="F11" s="75">
        <f>+F12+F13</f>
        <v>5255665</v>
      </c>
      <c r="G11" s="77">
        <f>+G12+G13</f>
        <v>1481935.44</v>
      </c>
      <c r="H11" s="76">
        <f>SUM(G11/F11)</f>
        <v>0.2819691589932007</v>
      </c>
    </row>
    <row r="12" spans="1:8" ht="13.5">
      <c r="A12" s="144" t="s">
        <v>8</v>
      </c>
      <c r="B12" s="145"/>
      <c r="C12" s="145"/>
      <c r="D12" s="145"/>
      <c r="E12" s="4">
        <f aca="true" t="shared" si="0" ref="E12:G13">+E15</f>
        <v>14089598</v>
      </c>
      <c r="F12" s="4">
        <f t="shared" si="0"/>
        <v>3249788</v>
      </c>
      <c r="G12" s="57">
        <f t="shared" si="0"/>
        <v>1415084.57</v>
      </c>
      <c r="H12" s="63">
        <f aca="true" t="shared" si="1" ref="H12:H71">SUM(G12/F12)</f>
        <v>0.435439040946671</v>
      </c>
    </row>
    <row r="13" spans="1:8" ht="13.5">
      <c r="A13" s="140" t="s">
        <v>9</v>
      </c>
      <c r="B13" s="141"/>
      <c r="C13" s="141"/>
      <c r="D13" s="141"/>
      <c r="E13" s="5">
        <f t="shared" si="0"/>
        <v>8307616</v>
      </c>
      <c r="F13" s="5">
        <f t="shared" si="0"/>
        <v>2005877</v>
      </c>
      <c r="G13" s="58">
        <f t="shared" si="0"/>
        <v>66850.87</v>
      </c>
      <c r="H13" s="64">
        <f t="shared" si="1"/>
        <v>0.03332750213497637</v>
      </c>
    </row>
    <row r="14" spans="1:8" ht="13.5">
      <c r="A14" s="142" t="s">
        <v>10</v>
      </c>
      <c r="B14" s="143"/>
      <c r="C14" s="143"/>
      <c r="D14" s="143"/>
      <c r="E14" s="3">
        <f>+E15+E16</f>
        <v>22397214</v>
      </c>
      <c r="F14" s="3">
        <f>+F15+F16</f>
        <v>5255665</v>
      </c>
      <c r="G14" s="56">
        <f>+G15+G16</f>
        <v>1481935.44</v>
      </c>
      <c r="H14" s="62">
        <f t="shared" si="1"/>
        <v>0.2819691589932007</v>
      </c>
    </row>
    <row r="15" spans="1:8" ht="13.5">
      <c r="A15" s="144" t="s">
        <v>8</v>
      </c>
      <c r="B15" s="145"/>
      <c r="C15" s="145"/>
      <c r="D15" s="145"/>
      <c r="E15" s="4">
        <f aca="true" t="shared" si="2" ref="E15:G16">+E18+E63+E74</f>
        <v>14089598</v>
      </c>
      <c r="F15" s="4">
        <f t="shared" si="2"/>
        <v>3249788</v>
      </c>
      <c r="G15" s="57">
        <f t="shared" si="2"/>
        <v>1415084.57</v>
      </c>
      <c r="H15" s="63">
        <f t="shared" si="1"/>
        <v>0.435439040946671</v>
      </c>
    </row>
    <row r="16" spans="1:8" ht="13.5">
      <c r="A16" s="140" t="s">
        <v>9</v>
      </c>
      <c r="B16" s="141"/>
      <c r="C16" s="141"/>
      <c r="D16" s="141"/>
      <c r="E16" s="5">
        <f t="shared" si="2"/>
        <v>8307616</v>
      </c>
      <c r="F16" s="5">
        <f t="shared" si="2"/>
        <v>2005877</v>
      </c>
      <c r="G16" s="58">
        <f t="shared" si="2"/>
        <v>66850.87</v>
      </c>
      <c r="H16" s="64">
        <f t="shared" si="1"/>
        <v>0.03332750213497637</v>
      </c>
    </row>
    <row r="17" spans="1:8" ht="33" customHeight="1">
      <c r="A17" s="121" t="s">
        <v>11</v>
      </c>
      <c r="B17" s="161"/>
      <c r="C17" s="161"/>
      <c r="D17" s="161"/>
      <c r="E17" s="3">
        <f>+E18+E19</f>
        <v>10693505</v>
      </c>
      <c r="F17" s="3">
        <f>+F18+F19</f>
        <v>3120313</v>
      </c>
      <c r="G17" s="56">
        <f>+G18+G19</f>
        <v>445030.09</v>
      </c>
      <c r="H17" s="62">
        <f t="shared" si="1"/>
        <v>0.14262354129217167</v>
      </c>
    </row>
    <row r="18" spans="1:8" ht="13.5">
      <c r="A18" s="144" t="s">
        <v>12</v>
      </c>
      <c r="B18" s="145"/>
      <c r="C18" s="145"/>
      <c r="D18" s="145"/>
      <c r="E18" s="4">
        <f>SUM(E30+E55+E37+E42+E52+E47+E60)</f>
        <v>3543169</v>
      </c>
      <c r="F18" s="4">
        <f>SUM(F30+F55+F37+F42+F52+F47+F60)</f>
        <v>1158716</v>
      </c>
      <c r="G18" s="57">
        <f>SUM(G30+G55+G37+G42+G52+G47+G60)</f>
        <v>378179.22000000003</v>
      </c>
      <c r="H18" s="63">
        <f t="shared" si="1"/>
        <v>0.32637783546615395</v>
      </c>
    </row>
    <row r="19" spans="1:8" ht="13.5">
      <c r="A19" s="140" t="s">
        <v>13</v>
      </c>
      <c r="B19" s="141"/>
      <c r="C19" s="141"/>
      <c r="D19" s="141"/>
      <c r="E19" s="5">
        <f>SUM(E20+E26+E23)</f>
        <v>7150336</v>
      </c>
      <c r="F19" s="5">
        <f>SUM(F20+F26+F23)</f>
        <v>1961597</v>
      </c>
      <c r="G19" s="58">
        <f>SUM(G20+G26+G23)</f>
        <v>66850.87</v>
      </c>
      <c r="H19" s="64">
        <f t="shared" si="1"/>
        <v>0.03407981863756929</v>
      </c>
    </row>
    <row r="20" spans="1:8" ht="12.75" customHeight="1">
      <c r="A20" s="128" t="s">
        <v>14</v>
      </c>
      <c r="B20" s="164" t="s">
        <v>15</v>
      </c>
      <c r="C20" s="166">
        <v>2010</v>
      </c>
      <c r="D20" s="166">
        <v>2015</v>
      </c>
      <c r="E20" s="167">
        <v>5107455</v>
      </c>
      <c r="F20" s="167">
        <v>0</v>
      </c>
      <c r="G20" s="162">
        <v>0</v>
      </c>
      <c r="H20" s="163"/>
    </row>
    <row r="21" spans="1:8" ht="66.75" customHeight="1">
      <c r="A21" s="128"/>
      <c r="B21" s="164"/>
      <c r="C21" s="132"/>
      <c r="D21" s="132"/>
      <c r="E21" s="103"/>
      <c r="F21" s="103"/>
      <c r="G21" s="111"/>
      <c r="H21" s="113"/>
    </row>
    <row r="22" spans="1:8" ht="38.25">
      <c r="A22" s="31" t="s">
        <v>47</v>
      </c>
      <c r="B22" s="165"/>
      <c r="C22" s="133"/>
      <c r="D22" s="133"/>
      <c r="E22" s="93"/>
      <c r="F22" s="93"/>
      <c r="G22" s="96"/>
      <c r="H22" s="98"/>
    </row>
    <row r="23" spans="1:8" ht="12.75">
      <c r="A23" s="127" t="s">
        <v>14</v>
      </c>
      <c r="B23" s="90" t="s">
        <v>15</v>
      </c>
      <c r="C23" s="131">
        <v>2010</v>
      </c>
      <c r="D23" s="131">
        <v>2013</v>
      </c>
      <c r="E23" s="134">
        <v>1973381</v>
      </c>
      <c r="F23" s="120">
        <v>1892097</v>
      </c>
      <c r="G23" s="110">
        <v>66850.87</v>
      </c>
      <c r="H23" s="97">
        <f t="shared" si="1"/>
        <v>0.035331629403777924</v>
      </c>
    </row>
    <row r="24" spans="1:8" ht="59.25" customHeight="1">
      <c r="A24" s="128"/>
      <c r="B24" s="91"/>
      <c r="C24" s="132"/>
      <c r="D24" s="132"/>
      <c r="E24" s="135"/>
      <c r="F24" s="103"/>
      <c r="G24" s="111"/>
      <c r="H24" s="113" t="e">
        <f t="shared" si="1"/>
        <v>#DIV/0!</v>
      </c>
    </row>
    <row r="25" spans="1:8" ht="25.5">
      <c r="A25" s="35" t="s">
        <v>48</v>
      </c>
      <c r="B25" s="122"/>
      <c r="C25" s="133"/>
      <c r="D25" s="133"/>
      <c r="E25" s="136"/>
      <c r="F25" s="93"/>
      <c r="G25" s="96"/>
      <c r="H25" s="98" t="e">
        <f t="shared" si="1"/>
        <v>#DIV/0!</v>
      </c>
    </row>
    <row r="26" spans="1:8" ht="36" customHeight="1">
      <c r="A26" s="34" t="s">
        <v>49</v>
      </c>
      <c r="B26" s="146" t="s">
        <v>17</v>
      </c>
      <c r="C26" s="123">
        <v>2013</v>
      </c>
      <c r="D26" s="123">
        <v>2015</v>
      </c>
      <c r="E26" s="125">
        <v>69500</v>
      </c>
      <c r="F26" s="94">
        <v>69500</v>
      </c>
      <c r="G26" s="110">
        <v>0</v>
      </c>
      <c r="H26" s="113">
        <f t="shared" si="1"/>
        <v>0</v>
      </c>
    </row>
    <row r="27" spans="1:8" ht="12.75">
      <c r="A27" s="24"/>
      <c r="B27" s="147"/>
      <c r="C27" s="124"/>
      <c r="D27" s="124"/>
      <c r="E27" s="126"/>
      <c r="F27" s="94"/>
      <c r="G27" s="111"/>
      <c r="H27" s="113" t="e">
        <f t="shared" si="1"/>
        <v>#DIV/0!</v>
      </c>
    </row>
    <row r="28" spans="1:8" ht="12.75">
      <c r="A28" s="24" t="s">
        <v>51</v>
      </c>
      <c r="B28" s="147"/>
      <c r="C28" s="124"/>
      <c r="D28" s="124"/>
      <c r="E28" s="126"/>
      <c r="F28" s="94"/>
      <c r="G28" s="111"/>
      <c r="H28" s="113" t="e">
        <f t="shared" si="1"/>
        <v>#DIV/0!</v>
      </c>
    </row>
    <row r="29" spans="1:8" ht="35.25" customHeight="1">
      <c r="A29" s="25" t="s">
        <v>50</v>
      </c>
      <c r="B29" s="147"/>
      <c r="C29" s="124"/>
      <c r="D29" s="124"/>
      <c r="E29" s="126"/>
      <c r="F29" s="95"/>
      <c r="G29" s="112"/>
      <c r="H29" s="114" t="e">
        <f t="shared" si="1"/>
        <v>#DIV/0!</v>
      </c>
    </row>
    <row r="30" spans="1:8" ht="13.5" customHeight="1">
      <c r="A30" s="121" t="s">
        <v>18</v>
      </c>
      <c r="B30" s="169" t="s">
        <v>19</v>
      </c>
      <c r="C30" s="106">
        <v>2008</v>
      </c>
      <c r="D30" s="106">
        <v>2013</v>
      </c>
      <c r="E30" s="108">
        <v>544759</v>
      </c>
      <c r="F30" s="108">
        <v>53996</v>
      </c>
      <c r="G30" s="115">
        <v>52739.67</v>
      </c>
      <c r="H30" s="117">
        <f t="shared" si="1"/>
        <v>0.9767329061411956</v>
      </c>
    </row>
    <row r="31" spans="1:8" ht="39.75" customHeight="1">
      <c r="A31" s="121"/>
      <c r="B31" s="169"/>
      <c r="C31" s="132"/>
      <c r="D31" s="132"/>
      <c r="E31" s="103"/>
      <c r="F31" s="103"/>
      <c r="G31" s="111"/>
      <c r="H31" s="113" t="e">
        <f t="shared" si="1"/>
        <v>#DIV/0!</v>
      </c>
    </row>
    <row r="32" spans="1:8" ht="25.5">
      <c r="A32" s="26" t="s">
        <v>20</v>
      </c>
      <c r="B32" s="169"/>
      <c r="C32" s="132"/>
      <c r="D32" s="132"/>
      <c r="E32" s="103"/>
      <c r="F32" s="103"/>
      <c r="G32" s="111"/>
      <c r="H32" s="113" t="e">
        <f t="shared" si="1"/>
        <v>#DIV/0!</v>
      </c>
    </row>
    <row r="33" spans="1:8" ht="12.75">
      <c r="A33" s="27" t="s">
        <v>40</v>
      </c>
      <c r="B33" s="169"/>
      <c r="C33" s="132"/>
      <c r="D33" s="132"/>
      <c r="E33" s="103"/>
      <c r="F33" s="103"/>
      <c r="G33" s="111"/>
      <c r="H33" s="113" t="e">
        <f t="shared" si="1"/>
        <v>#DIV/0!</v>
      </c>
    </row>
    <row r="34" spans="1:8" ht="13.5">
      <c r="A34" s="26" t="s">
        <v>39</v>
      </c>
      <c r="B34" s="104"/>
      <c r="C34" s="132"/>
      <c r="D34" s="132"/>
      <c r="E34" s="103"/>
      <c r="F34" s="103"/>
      <c r="G34" s="111"/>
      <c r="H34" s="113" t="e">
        <f t="shared" si="1"/>
        <v>#DIV/0!</v>
      </c>
    </row>
    <row r="35" spans="1:8" ht="43.5" customHeight="1">
      <c r="A35" s="92" t="s">
        <v>18</v>
      </c>
      <c r="B35" s="90" t="s">
        <v>19</v>
      </c>
      <c r="C35" s="18"/>
      <c r="D35" s="18"/>
      <c r="E35" s="19"/>
      <c r="F35" s="19"/>
      <c r="G35" s="60"/>
      <c r="H35" s="66"/>
    </row>
    <row r="36" spans="1:8" ht="12.75">
      <c r="A36" s="121"/>
      <c r="B36" s="170"/>
      <c r="C36" s="17"/>
      <c r="D36" s="17"/>
      <c r="E36" s="16"/>
      <c r="F36" s="16"/>
      <c r="G36" s="45"/>
      <c r="H36" s="46"/>
    </row>
    <row r="37" spans="1:8" ht="13.5">
      <c r="A37" s="26" t="s">
        <v>30</v>
      </c>
      <c r="B37" s="170"/>
      <c r="C37" s="17">
        <v>2012</v>
      </c>
      <c r="D37" s="17">
        <v>2015</v>
      </c>
      <c r="E37" s="16">
        <v>178000</v>
      </c>
      <c r="F37" s="16">
        <v>45775</v>
      </c>
      <c r="G37" s="45">
        <v>18125.21</v>
      </c>
      <c r="H37" s="46">
        <f t="shared" si="1"/>
        <v>0.3959630802839978</v>
      </c>
    </row>
    <row r="38" spans="1:8" ht="13.5">
      <c r="A38" s="26" t="s">
        <v>31</v>
      </c>
      <c r="B38" s="170"/>
      <c r="C38" s="17"/>
      <c r="D38" s="17"/>
      <c r="E38" s="16"/>
      <c r="F38" s="16"/>
      <c r="G38" s="45"/>
      <c r="H38" s="46"/>
    </row>
    <row r="39" spans="1:8" ht="21" customHeight="1">
      <c r="A39" s="28" t="s">
        <v>64</v>
      </c>
      <c r="B39" s="171"/>
      <c r="C39" s="20"/>
      <c r="D39" s="20"/>
      <c r="E39" s="21"/>
      <c r="F39" s="21"/>
      <c r="G39" s="59"/>
      <c r="H39" s="65"/>
    </row>
    <row r="40" spans="1:8" ht="12.75" customHeight="1">
      <c r="A40" s="92" t="s">
        <v>18</v>
      </c>
      <c r="B40" s="90" t="s">
        <v>19</v>
      </c>
      <c r="C40" s="18"/>
      <c r="D40" s="18"/>
      <c r="E40" s="19"/>
      <c r="F40" s="19"/>
      <c r="G40" s="60"/>
      <c r="H40" s="66"/>
    </row>
    <row r="41" spans="1:8" ht="48.75" customHeight="1">
      <c r="A41" s="121"/>
      <c r="B41" s="170"/>
      <c r="C41" s="17"/>
      <c r="D41" s="17"/>
      <c r="E41" s="16"/>
      <c r="F41" s="16"/>
      <c r="G41" s="45"/>
      <c r="H41" s="46"/>
    </row>
    <row r="42" spans="1:8" ht="13.5">
      <c r="A42" s="26" t="s">
        <v>30</v>
      </c>
      <c r="B42" s="170"/>
      <c r="C42" s="17">
        <v>2012</v>
      </c>
      <c r="D42" s="17">
        <v>2013</v>
      </c>
      <c r="E42" s="16">
        <v>633490</v>
      </c>
      <c r="F42" s="16">
        <v>335193</v>
      </c>
      <c r="G42" s="45">
        <v>261848.42</v>
      </c>
      <c r="H42" s="46">
        <f t="shared" si="1"/>
        <v>0.7811870176286498</v>
      </c>
    </row>
    <row r="43" spans="1:8" ht="25.5">
      <c r="A43" s="26" t="s">
        <v>34</v>
      </c>
      <c r="B43" s="170"/>
      <c r="C43" s="17"/>
      <c r="D43" s="17"/>
      <c r="E43" s="16"/>
      <c r="F43" s="16"/>
      <c r="G43" s="45"/>
      <c r="H43" s="46"/>
    </row>
    <row r="44" spans="1:8" ht="20.25" customHeight="1">
      <c r="A44" s="28" t="s">
        <v>35</v>
      </c>
      <c r="B44" s="171"/>
      <c r="C44" s="20"/>
      <c r="D44" s="20"/>
      <c r="E44" s="21"/>
      <c r="F44" s="21"/>
      <c r="G44" s="59"/>
      <c r="H44" s="65"/>
    </row>
    <row r="45" spans="1:8" ht="36">
      <c r="A45" s="34" t="s">
        <v>52</v>
      </c>
      <c r="B45" s="90" t="s">
        <v>17</v>
      </c>
      <c r="C45" s="17"/>
      <c r="D45" s="17"/>
      <c r="E45" s="16"/>
      <c r="F45" s="16"/>
      <c r="G45" s="45"/>
      <c r="H45" s="46"/>
    </row>
    <row r="46" spans="1:8" ht="16.5" customHeight="1">
      <c r="A46" s="24"/>
      <c r="B46" s="91"/>
      <c r="C46" s="17"/>
      <c r="D46" s="17"/>
      <c r="E46" s="16"/>
      <c r="F46" s="16"/>
      <c r="G46" s="45"/>
      <c r="H46" s="46"/>
    </row>
    <row r="47" spans="1:8" ht="12.75">
      <c r="A47" s="24" t="s">
        <v>51</v>
      </c>
      <c r="B47" s="91"/>
      <c r="C47" s="17">
        <v>2013</v>
      </c>
      <c r="D47" s="17">
        <v>2015</v>
      </c>
      <c r="E47" s="16">
        <v>811218</v>
      </c>
      <c r="F47" s="16">
        <v>226037</v>
      </c>
      <c r="G47" s="45">
        <v>7988.29</v>
      </c>
      <c r="H47" s="46">
        <f t="shared" si="1"/>
        <v>0.03534063007383747</v>
      </c>
    </row>
    <row r="48" spans="1:8" ht="48.75" customHeight="1">
      <c r="A48" s="25" t="s">
        <v>50</v>
      </c>
      <c r="B48" s="91"/>
      <c r="C48" s="17"/>
      <c r="D48" s="17"/>
      <c r="E48" s="16"/>
      <c r="F48" s="16"/>
      <c r="G48" s="45"/>
      <c r="H48" s="46"/>
    </row>
    <row r="49" spans="1:8" ht="2.25" customHeight="1" hidden="1">
      <c r="A49" s="44"/>
      <c r="B49" s="91"/>
      <c r="C49" s="17"/>
      <c r="D49" s="17"/>
      <c r="E49" s="16"/>
      <c r="F49" s="16"/>
      <c r="G49" s="45"/>
      <c r="H49" s="46"/>
    </row>
    <row r="50" spans="1:8" ht="12.75">
      <c r="A50" s="92" t="s">
        <v>36</v>
      </c>
      <c r="B50" s="90" t="s">
        <v>16</v>
      </c>
      <c r="C50" s="18"/>
      <c r="D50" s="18"/>
      <c r="E50" s="19"/>
      <c r="F50" s="19"/>
      <c r="G50" s="60"/>
      <c r="H50" s="66"/>
    </row>
    <row r="51" spans="1:8" ht="38.25" customHeight="1">
      <c r="A51" s="121"/>
      <c r="B51" s="91"/>
      <c r="C51" s="17"/>
      <c r="D51" s="17"/>
      <c r="E51" s="16"/>
      <c r="F51" s="16"/>
      <c r="G51" s="45"/>
      <c r="H51" s="46"/>
    </row>
    <row r="52" spans="1:8" ht="25.5">
      <c r="A52" s="26" t="s">
        <v>37</v>
      </c>
      <c r="B52" s="91"/>
      <c r="C52" s="17">
        <v>2012</v>
      </c>
      <c r="D52" s="17">
        <v>2014</v>
      </c>
      <c r="E52" s="16">
        <v>72578</v>
      </c>
      <c r="F52" s="16">
        <v>23860</v>
      </c>
      <c r="G52" s="45">
        <v>23859.18</v>
      </c>
      <c r="H52" s="46">
        <f t="shared" si="1"/>
        <v>0.9999656328583403</v>
      </c>
    </row>
    <row r="53" spans="1:8" ht="25.5">
      <c r="A53" s="26" t="s">
        <v>38</v>
      </c>
      <c r="B53" s="91"/>
      <c r="C53" s="17"/>
      <c r="D53" s="17"/>
      <c r="E53" s="16"/>
      <c r="F53" s="16"/>
      <c r="G53" s="45"/>
      <c r="H53" s="46"/>
    </row>
    <row r="54" spans="1:8" ht="2.25" customHeight="1">
      <c r="A54" s="28"/>
      <c r="B54" s="122"/>
      <c r="C54" s="20"/>
      <c r="D54" s="20"/>
      <c r="E54" s="21"/>
      <c r="F54" s="21"/>
      <c r="G54" s="59"/>
      <c r="H54" s="65"/>
    </row>
    <row r="55" spans="1:8" ht="43.5" customHeight="1">
      <c r="A55" s="34" t="s">
        <v>52</v>
      </c>
      <c r="B55" s="168" t="s">
        <v>54</v>
      </c>
      <c r="C55" s="132">
        <v>2013</v>
      </c>
      <c r="D55" s="132">
        <v>2015</v>
      </c>
      <c r="E55" s="103">
        <v>994600</v>
      </c>
      <c r="F55" s="103">
        <v>355618</v>
      </c>
      <c r="G55" s="111">
        <v>8240</v>
      </c>
      <c r="H55" s="113">
        <f t="shared" si="1"/>
        <v>0.023170930605312442</v>
      </c>
    </row>
    <row r="56" spans="1:8" ht="12.75" customHeight="1" hidden="1">
      <c r="A56" s="24"/>
      <c r="B56" s="169"/>
      <c r="C56" s="132"/>
      <c r="D56" s="132"/>
      <c r="E56" s="103"/>
      <c r="F56" s="103"/>
      <c r="G56" s="111"/>
      <c r="H56" s="113" t="e">
        <f t="shared" si="1"/>
        <v>#DIV/0!</v>
      </c>
    </row>
    <row r="57" spans="1:8" ht="12.75">
      <c r="A57" s="24" t="s">
        <v>53</v>
      </c>
      <c r="B57" s="169"/>
      <c r="C57" s="132"/>
      <c r="D57" s="132"/>
      <c r="E57" s="103"/>
      <c r="F57" s="103"/>
      <c r="G57" s="111"/>
      <c r="H57" s="113" t="e">
        <f t="shared" si="1"/>
        <v>#DIV/0!</v>
      </c>
    </row>
    <row r="58" spans="1:8" ht="25.5">
      <c r="A58" s="25" t="s">
        <v>50</v>
      </c>
      <c r="B58" s="169"/>
      <c r="C58" s="132"/>
      <c r="D58" s="132"/>
      <c r="E58" s="103"/>
      <c r="F58" s="103"/>
      <c r="G58" s="111"/>
      <c r="H58" s="113" t="e">
        <f t="shared" si="1"/>
        <v>#DIV/0!</v>
      </c>
    </row>
    <row r="59" spans="1:8" ht="32.25" customHeight="1">
      <c r="A59" s="29" t="s">
        <v>21</v>
      </c>
      <c r="B59" s="169"/>
      <c r="C59" s="172"/>
      <c r="D59" s="172"/>
      <c r="E59" s="174"/>
      <c r="F59" s="174"/>
      <c r="G59" s="112"/>
      <c r="H59" s="114" t="e">
        <f t="shared" si="1"/>
        <v>#DIV/0!</v>
      </c>
    </row>
    <row r="60" spans="1:8" ht="51" customHeight="1">
      <c r="A60" s="34" t="s">
        <v>55</v>
      </c>
      <c r="B60" s="104" t="s">
        <v>57</v>
      </c>
      <c r="C60" s="106">
        <v>2013</v>
      </c>
      <c r="D60" s="106">
        <v>2014</v>
      </c>
      <c r="E60" s="108">
        <v>308524</v>
      </c>
      <c r="F60" s="108">
        <v>118237</v>
      </c>
      <c r="G60" s="115">
        <v>5378.45</v>
      </c>
      <c r="H60" s="117">
        <f t="shared" si="1"/>
        <v>0.04548872180451128</v>
      </c>
    </row>
    <row r="61" spans="1:8" ht="32.25" customHeight="1">
      <c r="A61" s="26" t="s">
        <v>56</v>
      </c>
      <c r="B61" s="105"/>
      <c r="C61" s="107"/>
      <c r="D61" s="107"/>
      <c r="E61" s="109"/>
      <c r="F61" s="109"/>
      <c r="G61" s="116"/>
      <c r="H61" s="118" t="e">
        <f t="shared" si="1"/>
        <v>#DIV/0!</v>
      </c>
    </row>
    <row r="62" spans="1:8" ht="36" customHeight="1">
      <c r="A62" s="121" t="s">
        <v>22</v>
      </c>
      <c r="B62" s="161"/>
      <c r="C62" s="161"/>
      <c r="D62" s="161"/>
      <c r="E62" s="3">
        <f>+E63+E64</f>
        <v>0</v>
      </c>
      <c r="F62" s="3">
        <f>+F63+F64</f>
        <v>0</v>
      </c>
      <c r="G62" s="56">
        <f>+G63+G64</f>
        <v>0</v>
      </c>
      <c r="H62" s="62"/>
    </row>
    <row r="63" spans="1:8" ht="13.5">
      <c r="A63" s="144" t="s">
        <v>8</v>
      </c>
      <c r="B63" s="145"/>
      <c r="C63" s="145"/>
      <c r="D63" s="145"/>
      <c r="E63" s="4">
        <f>+E65</f>
        <v>0</v>
      </c>
      <c r="F63" s="4">
        <f>+F65</f>
        <v>0</v>
      </c>
      <c r="G63" s="57">
        <f>+G65</f>
        <v>0</v>
      </c>
      <c r="H63" s="63"/>
    </row>
    <row r="64" spans="1:8" ht="13.5">
      <c r="A64" s="140" t="s">
        <v>9</v>
      </c>
      <c r="B64" s="141"/>
      <c r="C64" s="141"/>
      <c r="D64" s="141"/>
      <c r="E64" s="5">
        <f>+E68</f>
        <v>0</v>
      </c>
      <c r="F64" s="5">
        <f>+F68</f>
        <v>0</v>
      </c>
      <c r="G64" s="58">
        <f>+G68</f>
        <v>0</v>
      </c>
      <c r="H64" s="64"/>
    </row>
    <row r="65" spans="1:8" ht="18" customHeight="1" hidden="1">
      <c r="A65" s="23"/>
      <c r="B65" s="177"/>
      <c r="C65" s="173"/>
      <c r="D65" s="173"/>
      <c r="E65" s="175"/>
      <c r="F65" s="175"/>
      <c r="G65" s="176"/>
      <c r="H65" s="119" t="e">
        <f t="shared" si="1"/>
        <v>#DIV/0!</v>
      </c>
    </row>
    <row r="66" spans="1:8" ht="8.25" customHeight="1" hidden="1">
      <c r="A66" s="22"/>
      <c r="B66" s="177"/>
      <c r="C66" s="173"/>
      <c r="D66" s="173"/>
      <c r="E66" s="175"/>
      <c r="F66" s="175"/>
      <c r="G66" s="176"/>
      <c r="H66" s="119" t="e">
        <f t="shared" si="1"/>
        <v>#DIV/0!</v>
      </c>
    </row>
    <row r="67" spans="1:8" ht="13.5" hidden="1">
      <c r="A67" s="22"/>
      <c r="B67" s="177"/>
      <c r="C67" s="8"/>
      <c r="D67" s="8"/>
      <c r="E67" s="9"/>
      <c r="F67" s="9"/>
      <c r="G67" s="47"/>
      <c r="H67" s="48" t="e">
        <f t="shared" si="1"/>
        <v>#DIV/0!</v>
      </c>
    </row>
    <row r="68" spans="1:8" ht="9" customHeight="1" hidden="1">
      <c r="A68" s="23"/>
      <c r="B68" s="180"/>
      <c r="C68" s="173"/>
      <c r="D68" s="173"/>
      <c r="E68" s="175"/>
      <c r="F68" s="175"/>
      <c r="G68" s="176"/>
      <c r="H68" s="119" t="e">
        <f t="shared" si="1"/>
        <v>#DIV/0!</v>
      </c>
    </row>
    <row r="69" spans="1:8" ht="8.25" customHeight="1" hidden="1">
      <c r="A69" s="22"/>
      <c r="B69" s="180"/>
      <c r="C69" s="173"/>
      <c r="D69" s="173"/>
      <c r="E69" s="175"/>
      <c r="F69" s="175"/>
      <c r="G69" s="176"/>
      <c r="H69" s="119" t="e">
        <f t="shared" si="1"/>
        <v>#DIV/0!</v>
      </c>
    </row>
    <row r="70" spans="1:8" ht="13.5" hidden="1">
      <c r="A70" s="22"/>
      <c r="B70" s="180"/>
      <c r="C70" s="8"/>
      <c r="D70" s="8"/>
      <c r="E70" s="9"/>
      <c r="F70" s="9"/>
      <c r="G70" s="47"/>
      <c r="H70" s="48" t="e">
        <f t="shared" si="1"/>
        <v>#DIV/0!</v>
      </c>
    </row>
    <row r="71" spans="1:8" ht="12.75" customHeight="1" hidden="1">
      <c r="A71" s="178"/>
      <c r="B71" s="180"/>
      <c r="C71" s="173"/>
      <c r="D71" s="179"/>
      <c r="E71" s="175"/>
      <c r="F71" s="175"/>
      <c r="G71" s="176"/>
      <c r="H71" s="119" t="e">
        <f t="shared" si="1"/>
        <v>#DIV/0!</v>
      </c>
    </row>
    <row r="72" spans="1:8" ht="12.75" customHeight="1" hidden="1">
      <c r="A72" s="178"/>
      <c r="B72" s="180"/>
      <c r="C72" s="173"/>
      <c r="D72" s="179"/>
      <c r="E72" s="175"/>
      <c r="F72" s="175"/>
      <c r="G72" s="176"/>
      <c r="H72" s="119" t="e">
        <f aca="true" t="shared" si="3" ref="H72:H80">SUM(G72/F72)</f>
        <v>#DIV/0!</v>
      </c>
    </row>
    <row r="73" spans="1:8" ht="36" customHeight="1">
      <c r="A73" s="128" t="s">
        <v>23</v>
      </c>
      <c r="B73" s="181"/>
      <c r="C73" s="181"/>
      <c r="D73" s="181"/>
      <c r="E73" s="10">
        <f>+E74+E75</f>
        <v>11703709</v>
      </c>
      <c r="F73" s="10">
        <f>+F74+F75</f>
        <v>2135352</v>
      </c>
      <c r="G73" s="55">
        <f>+G74+G75</f>
        <v>1036905.35</v>
      </c>
      <c r="H73" s="67">
        <f t="shared" si="3"/>
        <v>0.48558989337589303</v>
      </c>
    </row>
    <row r="74" spans="1:8" ht="12.75">
      <c r="A74" s="184" t="s">
        <v>8</v>
      </c>
      <c r="B74" s="185"/>
      <c r="C74" s="185"/>
      <c r="D74" s="185"/>
      <c r="E74" s="11">
        <f>SUM(E78:E91)</f>
        <v>10546429</v>
      </c>
      <c r="F74" s="11">
        <f>SUM(F78:F91)</f>
        <v>2091072</v>
      </c>
      <c r="G74" s="61">
        <f>SUM(G78:G91)</f>
        <v>1036905.35</v>
      </c>
      <c r="H74" s="68">
        <f t="shared" si="3"/>
        <v>0.49587261940287086</v>
      </c>
    </row>
    <row r="75" spans="1:8" ht="12.75">
      <c r="A75" s="186" t="s">
        <v>9</v>
      </c>
      <c r="B75" s="187"/>
      <c r="C75" s="187"/>
      <c r="D75" s="187"/>
      <c r="E75" s="12">
        <f>SUM(E76)</f>
        <v>1157280</v>
      </c>
      <c r="F75" s="12">
        <f>SUM(F76)</f>
        <v>44280</v>
      </c>
      <c r="G75" s="53">
        <f>SUM(G76)</f>
        <v>0</v>
      </c>
      <c r="H75" s="69">
        <f t="shared" si="3"/>
        <v>0</v>
      </c>
    </row>
    <row r="76" spans="1:8" ht="13.5" customHeight="1">
      <c r="A76" s="128" t="s">
        <v>58</v>
      </c>
      <c r="B76" s="177" t="s">
        <v>59</v>
      </c>
      <c r="C76" s="180">
        <v>2013</v>
      </c>
      <c r="D76" s="180">
        <v>2014</v>
      </c>
      <c r="E76" s="182">
        <v>1157280</v>
      </c>
      <c r="F76" s="182">
        <v>44280</v>
      </c>
      <c r="G76" s="183">
        <v>0</v>
      </c>
      <c r="H76" s="188">
        <f t="shared" si="3"/>
        <v>0</v>
      </c>
    </row>
    <row r="77" spans="1:8" ht="51.75" customHeight="1">
      <c r="A77" s="128"/>
      <c r="B77" s="177"/>
      <c r="C77" s="180"/>
      <c r="D77" s="180"/>
      <c r="E77" s="182"/>
      <c r="F77" s="182"/>
      <c r="G77" s="183"/>
      <c r="H77" s="188" t="e">
        <f t="shared" si="3"/>
        <v>#DIV/0!</v>
      </c>
    </row>
    <row r="78" spans="1:8" ht="51.75" customHeight="1">
      <c r="A78" s="40" t="s">
        <v>29</v>
      </c>
      <c r="B78" s="41" t="s">
        <v>16</v>
      </c>
      <c r="C78" s="42">
        <v>2012</v>
      </c>
      <c r="D78" s="42">
        <v>2013</v>
      </c>
      <c r="E78" s="43">
        <v>4833</v>
      </c>
      <c r="F78" s="43">
        <v>3337</v>
      </c>
      <c r="G78" s="50">
        <v>3336.8</v>
      </c>
      <c r="H78" s="72">
        <f t="shared" si="3"/>
        <v>0.9999400659274799</v>
      </c>
    </row>
    <row r="79" spans="1:8" ht="51.75" customHeight="1">
      <c r="A79" s="30" t="s">
        <v>26</v>
      </c>
      <c r="B79" s="15" t="s">
        <v>16</v>
      </c>
      <c r="C79" s="6">
        <v>2011</v>
      </c>
      <c r="D79" s="6">
        <v>2016</v>
      </c>
      <c r="E79" s="13">
        <v>1630263</v>
      </c>
      <c r="F79" s="13">
        <v>337326</v>
      </c>
      <c r="G79" s="49">
        <v>174082.18</v>
      </c>
      <c r="H79" s="71">
        <f t="shared" si="3"/>
        <v>0.5160651120874169</v>
      </c>
    </row>
    <row r="80" spans="1:8" ht="51.75" customHeight="1">
      <c r="A80" s="30" t="s">
        <v>61</v>
      </c>
      <c r="B80" s="15" t="s">
        <v>16</v>
      </c>
      <c r="C80" s="6">
        <v>2008</v>
      </c>
      <c r="D80" s="6">
        <v>2013</v>
      </c>
      <c r="E80" s="13">
        <v>2292135</v>
      </c>
      <c r="F80" s="13">
        <v>46649</v>
      </c>
      <c r="G80" s="49">
        <v>46876.8</v>
      </c>
      <c r="H80" s="71">
        <f t="shared" si="3"/>
        <v>1.0048832772406697</v>
      </c>
    </row>
    <row r="81" spans="1:8" ht="51.75" customHeight="1">
      <c r="A81" s="30" t="s">
        <v>60</v>
      </c>
      <c r="B81" s="15" t="s">
        <v>16</v>
      </c>
      <c r="C81" s="6">
        <v>2013</v>
      </c>
      <c r="D81" s="6">
        <v>2014</v>
      </c>
      <c r="E81" s="13">
        <v>289137</v>
      </c>
      <c r="F81" s="13">
        <v>240947</v>
      </c>
      <c r="G81" s="49">
        <v>100236.13</v>
      </c>
      <c r="H81" s="71">
        <f aca="true" t="shared" si="4" ref="H81:H91">SUM(G81/F81)</f>
        <v>0.4160090393323013</v>
      </c>
    </row>
    <row r="82" spans="1:8" ht="51.75" customHeight="1">
      <c r="A82" s="30" t="s">
        <v>27</v>
      </c>
      <c r="B82" s="15" t="s">
        <v>16</v>
      </c>
      <c r="C82" s="6">
        <v>2010</v>
      </c>
      <c r="D82" s="6">
        <v>2015</v>
      </c>
      <c r="E82" s="13">
        <v>782351</v>
      </c>
      <c r="F82" s="13">
        <v>172342</v>
      </c>
      <c r="G82" s="49">
        <v>85332.64</v>
      </c>
      <c r="H82" s="71">
        <f t="shared" si="4"/>
        <v>0.49513548641654387</v>
      </c>
    </row>
    <row r="83" spans="1:8" ht="51.75" customHeight="1">
      <c r="A83" s="30" t="s">
        <v>28</v>
      </c>
      <c r="B83" s="15" t="s">
        <v>16</v>
      </c>
      <c r="C83" s="6">
        <v>2009</v>
      </c>
      <c r="D83" s="6">
        <v>2014</v>
      </c>
      <c r="E83" s="13">
        <v>1682309</v>
      </c>
      <c r="F83" s="13">
        <v>360000</v>
      </c>
      <c r="G83" s="49">
        <v>180000</v>
      </c>
      <c r="H83" s="71">
        <f t="shared" si="4"/>
        <v>0.5</v>
      </c>
    </row>
    <row r="84" spans="1:8" ht="51.75" customHeight="1">
      <c r="A84" s="36" t="s">
        <v>24</v>
      </c>
      <c r="B84" s="37" t="s">
        <v>16</v>
      </c>
      <c r="C84" s="38">
        <v>2011</v>
      </c>
      <c r="D84" s="38">
        <v>2014</v>
      </c>
      <c r="E84" s="39">
        <v>971176</v>
      </c>
      <c r="F84" s="39">
        <v>342769</v>
      </c>
      <c r="G84" s="51">
        <v>171384</v>
      </c>
      <c r="H84" s="73">
        <f t="shared" si="4"/>
        <v>0.49999854129165705</v>
      </c>
    </row>
    <row r="85" spans="1:8" ht="51.75" customHeight="1">
      <c r="A85" s="30" t="s">
        <v>25</v>
      </c>
      <c r="B85" s="15" t="s">
        <v>16</v>
      </c>
      <c r="C85" s="14">
        <v>2011</v>
      </c>
      <c r="D85" s="14">
        <v>2018</v>
      </c>
      <c r="E85" s="13">
        <v>2497500</v>
      </c>
      <c r="F85" s="13">
        <v>370000</v>
      </c>
      <c r="G85" s="49">
        <v>184999.98</v>
      </c>
      <c r="H85" s="71">
        <f t="shared" si="4"/>
        <v>0.499999945945946</v>
      </c>
    </row>
    <row r="86" spans="1:8" ht="51.75" customHeight="1">
      <c r="A86" s="30" t="s">
        <v>62</v>
      </c>
      <c r="B86" s="15" t="s">
        <v>16</v>
      </c>
      <c r="C86" s="6">
        <v>2013</v>
      </c>
      <c r="D86" s="6">
        <v>2014</v>
      </c>
      <c r="E86" s="13">
        <v>61691</v>
      </c>
      <c r="F86" s="13">
        <v>30846</v>
      </c>
      <c r="G86" s="49">
        <v>0</v>
      </c>
      <c r="H86" s="71">
        <f t="shared" si="4"/>
        <v>0</v>
      </c>
    </row>
    <row r="87" spans="1:8" ht="51.75" customHeight="1">
      <c r="A87" s="30" t="s">
        <v>63</v>
      </c>
      <c r="B87" s="15" t="s">
        <v>16</v>
      </c>
      <c r="C87" s="79">
        <v>2012</v>
      </c>
      <c r="D87" s="79">
        <v>2013</v>
      </c>
      <c r="E87" s="7">
        <v>58106</v>
      </c>
      <c r="F87" s="7">
        <v>28290</v>
      </c>
      <c r="G87" s="54">
        <v>28290</v>
      </c>
      <c r="H87" s="70">
        <f t="shared" si="4"/>
        <v>1</v>
      </c>
    </row>
    <row r="88" spans="1:8" ht="51.75" customHeight="1">
      <c r="A88" s="30" t="s">
        <v>32</v>
      </c>
      <c r="B88" s="15" t="s">
        <v>15</v>
      </c>
      <c r="C88" s="14">
        <v>2012</v>
      </c>
      <c r="D88" s="14">
        <v>2013</v>
      </c>
      <c r="E88" s="13">
        <v>45804</v>
      </c>
      <c r="F88" s="13">
        <v>11451</v>
      </c>
      <c r="G88" s="49">
        <v>11450.94</v>
      </c>
      <c r="H88" s="71">
        <f t="shared" si="4"/>
        <v>0.9999947602829448</v>
      </c>
    </row>
    <row r="89" spans="1:8" ht="51.75" customHeight="1">
      <c r="A89" s="30" t="s">
        <v>33</v>
      </c>
      <c r="B89" s="15" t="s">
        <v>15</v>
      </c>
      <c r="C89" s="32">
        <v>2012</v>
      </c>
      <c r="D89" s="32">
        <v>2013</v>
      </c>
      <c r="E89" s="33">
        <v>70792</v>
      </c>
      <c r="F89" s="33">
        <v>18850</v>
      </c>
      <c r="G89" s="52">
        <v>18849.78</v>
      </c>
      <c r="H89" s="86">
        <f t="shared" si="4"/>
        <v>0.9999883289124668</v>
      </c>
    </row>
    <row r="90" spans="1:8" ht="51.75" customHeight="1">
      <c r="A90" s="30" t="s">
        <v>32</v>
      </c>
      <c r="B90" s="15" t="s">
        <v>15</v>
      </c>
      <c r="C90" s="14">
        <v>2013</v>
      </c>
      <c r="D90" s="14">
        <v>2014</v>
      </c>
      <c r="E90" s="13">
        <v>62156</v>
      </c>
      <c r="F90" s="13">
        <v>49724</v>
      </c>
      <c r="G90" s="49">
        <v>12431.01</v>
      </c>
      <c r="H90" s="70">
        <f t="shared" si="4"/>
        <v>0.2500002011101279</v>
      </c>
    </row>
    <row r="91" spans="1:8" ht="51.75" customHeight="1" thickBot="1">
      <c r="A91" s="80" t="s">
        <v>33</v>
      </c>
      <c r="B91" s="81" t="s">
        <v>15</v>
      </c>
      <c r="C91" s="82">
        <v>2013</v>
      </c>
      <c r="D91" s="82">
        <v>2014</v>
      </c>
      <c r="E91" s="83">
        <v>98176</v>
      </c>
      <c r="F91" s="83">
        <v>78541</v>
      </c>
      <c r="G91" s="84">
        <v>19635.09</v>
      </c>
      <c r="H91" s="85">
        <f t="shared" si="4"/>
        <v>0.24999796284743</v>
      </c>
    </row>
    <row r="93" spans="1:8" ht="47.25" customHeight="1">
      <c r="A93" s="189"/>
      <c r="B93" s="189"/>
      <c r="C93" s="189"/>
      <c r="D93" s="189"/>
      <c r="E93" s="189"/>
      <c r="F93" s="189"/>
      <c r="G93" s="189"/>
      <c r="H93" s="189"/>
    </row>
    <row r="94" spans="1:8" ht="84" customHeight="1">
      <c r="A94" s="189"/>
      <c r="B94" s="189"/>
      <c r="C94" s="189"/>
      <c r="D94" s="189"/>
      <c r="E94" s="189"/>
      <c r="F94" s="189"/>
      <c r="G94" s="189"/>
      <c r="H94" s="189"/>
    </row>
  </sheetData>
  <sheetProtection selectLockedCells="1" selectUnlockedCells="1"/>
  <mergeCells count="110">
    <mergeCell ref="E76:E77"/>
    <mergeCell ref="H76:H77"/>
    <mergeCell ref="A94:H94"/>
    <mergeCell ref="A93:H93"/>
    <mergeCell ref="B68:B72"/>
    <mergeCell ref="A73:D73"/>
    <mergeCell ref="F76:F77"/>
    <mergeCell ref="G76:G77"/>
    <mergeCell ref="A74:D74"/>
    <mergeCell ref="A75:D75"/>
    <mergeCell ref="A76:A77"/>
    <mergeCell ref="B76:B77"/>
    <mergeCell ref="C76:C77"/>
    <mergeCell ref="D76:D77"/>
    <mergeCell ref="E65:E66"/>
    <mergeCell ref="E68:E69"/>
    <mergeCell ref="G68:G69"/>
    <mergeCell ref="A71:A72"/>
    <mergeCell ref="C71:C72"/>
    <mergeCell ref="D71:D72"/>
    <mergeCell ref="E71:E72"/>
    <mergeCell ref="F68:F69"/>
    <mergeCell ref="F71:F72"/>
    <mergeCell ref="G71:G72"/>
    <mergeCell ref="C26:C29"/>
    <mergeCell ref="F65:F66"/>
    <mergeCell ref="G65:G66"/>
    <mergeCell ref="B40:B44"/>
    <mergeCell ref="D65:D66"/>
    <mergeCell ref="A62:D62"/>
    <mergeCell ref="A63:D63"/>
    <mergeCell ref="A64:D64"/>
    <mergeCell ref="B65:B67"/>
    <mergeCell ref="C65:C66"/>
    <mergeCell ref="E55:E59"/>
    <mergeCell ref="F55:F59"/>
    <mergeCell ref="D30:D34"/>
    <mergeCell ref="E30:E34"/>
    <mergeCell ref="F30:F34"/>
    <mergeCell ref="C55:C59"/>
    <mergeCell ref="D55:D59"/>
    <mergeCell ref="C68:C69"/>
    <mergeCell ref="D68:D69"/>
    <mergeCell ref="B55:B59"/>
    <mergeCell ref="A30:A31"/>
    <mergeCell ref="B30:B34"/>
    <mergeCell ref="A35:A36"/>
    <mergeCell ref="B35:B39"/>
    <mergeCell ref="A40:A41"/>
    <mergeCell ref="H20:H22"/>
    <mergeCell ref="A19:D19"/>
    <mergeCell ref="A20:A21"/>
    <mergeCell ref="B20:B22"/>
    <mergeCell ref="C20:C22"/>
    <mergeCell ref="D20:D22"/>
    <mergeCell ref="E20:E22"/>
    <mergeCell ref="F20:F22"/>
    <mergeCell ref="A16:D16"/>
    <mergeCell ref="A17:D17"/>
    <mergeCell ref="A18:D18"/>
    <mergeCell ref="G20:G22"/>
    <mergeCell ref="B23:B25"/>
    <mergeCell ref="C30:C34"/>
    <mergeCell ref="B26:B29"/>
    <mergeCell ref="G8:G10"/>
    <mergeCell ref="A11:D11"/>
    <mergeCell ref="A12:D12"/>
    <mergeCell ref="C8:D8"/>
    <mergeCell ref="E8:E10"/>
    <mergeCell ref="C9:D9"/>
    <mergeCell ref="F8:F10"/>
    <mergeCell ref="G2:H2"/>
    <mergeCell ref="G3:H3"/>
    <mergeCell ref="G4:H4"/>
    <mergeCell ref="C23:C25"/>
    <mergeCell ref="D23:D25"/>
    <mergeCell ref="E23:E25"/>
    <mergeCell ref="H8:H10"/>
    <mergeCell ref="A13:D13"/>
    <mergeCell ref="A14:D14"/>
    <mergeCell ref="A15:D15"/>
    <mergeCell ref="A6:H6"/>
    <mergeCell ref="A8:A10"/>
    <mergeCell ref="B8:B10"/>
    <mergeCell ref="H68:H69"/>
    <mergeCell ref="B45:B49"/>
    <mergeCell ref="A50:A51"/>
    <mergeCell ref="B50:B54"/>
    <mergeCell ref="D26:D29"/>
    <mergeCell ref="E26:E29"/>
    <mergeCell ref="A23:A24"/>
    <mergeCell ref="H65:H66"/>
    <mergeCell ref="H71:H72"/>
    <mergeCell ref="F23:F25"/>
    <mergeCell ref="F26:F29"/>
    <mergeCell ref="H30:H34"/>
    <mergeCell ref="G30:G34"/>
    <mergeCell ref="G23:G25"/>
    <mergeCell ref="H23:H25"/>
    <mergeCell ref="G55:G59"/>
    <mergeCell ref="H55:H59"/>
    <mergeCell ref="G26:G29"/>
    <mergeCell ref="H26:H29"/>
    <mergeCell ref="F60:F61"/>
    <mergeCell ref="G60:G61"/>
    <mergeCell ref="H60:H61"/>
    <mergeCell ref="B60:B61"/>
    <mergeCell ref="C60:C61"/>
    <mergeCell ref="D60:D61"/>
    <mergeCell ref="E60:E61"/>
  </mergeCells>
  <printOptions/>
  <pageMargins left="0.7479166666666667" right="0.7479166666666667" top="0.9840277777777777" bottom="0.9840277777777777" header="0.5118055555555555" footer="0.5"/>
  <pageSetup fitToHeight="0" fitToWidth="1" horizontalDpi="300" verticalDpi="300" orientation="landscape" paperSize="9" scale="84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Starostwo Braniewo</cp:lastModifiedBy>
  <cp:lastPrinted>2013-08-23T09:26:18Z</cp:lastPrinted>
  <dcterms:modified xsi:type="dcterms:W3CDTF">2013-08-23T09:29:48Z</dcterms:modified>
  <cp:category/>
  <cp:version/>
  <cp:contentType/>
  <cp:contentStatus/>
</cp:coreProperties>
</file>