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360" windowHeight="7716" tabRatio="728" firstSheet="10" activeTab="21"/>
  </bookViews>
  <sheets>
    <sheet name="Dział 010" sheetId="1" r:id="rId1"/>
    <sheet name="Dział 020" sheetId="2" r:id="rId2"/>
    <sheet name="Dział 600" sheetId="3" r:id="rId3"/>
    <sheet name="Dział 630" sheetId="4" r:id="rId4"/>
    <sheet name="Dział 700" sheetId="5" r:id="rId5"/>
    <sheet name="Dział 710" sheetId="6" r:id="rId6"/>
    <sheet name="Dział 750" sheetId="7" r:id="rId7"/>
    <sheet name="Dział 751" sheetId="8" r:id="rId8"/>
    <sheet name="Dział 752" sheetId="9" r:id="rId9"/>
    <sheet name="dział 754" sheetId="10" r:id="rId10"/>
    <sheet name="dział 755" sheetId="27" r:id="rId11"/>
    <sheet name="Dział 757" sheetId="11" r:id="rId12"/>
    <sheet name="Dział 758" sheetId="12" r:id="rId13"/>
    <sheet name="Dział 801" sheetId="13" r:id="rId14"/>
    <sheet name="Dział 851" sheetId="14" r:id="rId15"/>
    <sheet name="Dział 852" sheetId="15" r:id="rId16"/>
    <sheet name="Dział 853" sheetId="16" r:id="rId17"/>
    <sheet name="Dział 854" sheetId="17" r:id="rId18"/>
    <sheet name="855" sheetId="28" r:id="rId19"/>
    <sheet name="Dział 900" sheetId="18" r:id="rId20"/>
    <sheet name="Dział 921" sheetId="19" r:id="rId21"/>
    <sheet name="Dział 926" sheetId="20" r:id="rId22"/>
    <sheet name="Arkusz1" sheetId="29" r:id="rId23"/>
  </sheets>
  <definedNames>
    <definedName name="_xlnm.Print_Area" localSheetId="18">'855'!$A$1:$K$65</definedName>
    <definedName name="_xlnm.Print_Area" localSheetId="0">'Dział 010'!$A$1:$K$14</definedName>
    <definedName name="_xlnm.Print_Area" localSheetId="9">'dział 754'!$A$1:$K$58</definedName>
    <definedName name="_xlnm.Print_Area" localSheetId="10">'dział 755'!$A$1:$K$20</definedName>
    <definedName name="_xlnm.Print_Area" localSheetId="11">'Dział 757'!$A$1:$K$12</definedName>
    <definedName name="_xlnm.Print_Area" localSheetId="12">'Dział 758'!$A$1:$K$15</definedName>
    <definedName name="_xlnm.Print_Area" localSheetId="13">'Dział 801'!$A$1:$K$424</definedName>
    <definedName name="_xlnm.Print_Area" localSheetId="15">'Dział 852'!$A$1:$K$101</definedName>
    <definedName name="_xlnm.Print_Area" localSheetId="16">'Dział 853'!$A$1:$K$155</definedName>
    <definedName name="_xlnm.Print_Titles" localSheetId="18">'855'!$6:$9</definedName>
    <definedName name="_xlnm.Print_Titles" localSheetId="2">'Dział 600'!$6:$9</definedName>
    <definedName name="_xlnm.Print_Titles" localSheetId="5">'Dział 710'!$6:$9</definedName>
    <definedName name="_xlnm.Print_Titles" localSheetId="6">'Dział 750'!$6:$9</definedName>
    <definedName name="_xlnm.Print_Titles" localSheetId="9">'dział 754'!$6:$9</definedName>
    <definedName name="_xlnm.Print_Titles" localSheetId="10">'dział 755'!$6:$9</definedName>
    <definedName name="_xlnm.Print_Titles" localSheetId="13">'Dział 801'!$6:$9</definedName>
    <definedName name="_xlnm.Print_Titles" localSheetId="15">'Dział 852'!$6:$9</definedName>
    <definedName name="_xlnm.Print_Titles" localSheetId="16">'Dział 853'!$6:$9</definedName>
    <definedName name="_xlnm.Print_Titles" localSheetId="17">'Dział 854'!$5:$8</definedName>
  </definedNames>
  <calcPr calcId="145621"/>
</workbook>
</file>

<file path=xl/calcChain.xml><?xml version="1.0" encoding="utf-8"?>
<calcChain xmlns="http://schemas.openxmlformats.org/spreadsheetml/2006/main">
  <c r="E10" i="28" l="1"/>
  <c r="G124" i="17" l="1"/>
  <c r="F10" i="28" l="1"/>
  <c r="H10" i="9"/>
  <c r="F10" i="9"/>
  <c r="E10" i="9"/>
  <c r="H19" i="28" l="1"/>
  <c r="H47" i="17" l="1"/>
  <c r="F47" i="17"/>
  <c r="E47" i="17"/>
  <c r="F21" i="7"/>
  <c r="E21" i="7"/>
  <c r="H21" i="7"/>
  <c r="F11" i="17"/>
  <c r="E11" i="17"/>
  <c r="H11" i="17"/>
  <c r="I366" i="13" l="1"/>
  <c r="H50" i="28" l="1"/>
  <c r="H92" i="13" l="1"/>
  <c r="H51" i="13"/>
  <c r="H50" i="13" s="1"/>
  <c r="H346" i="13" l="1"/>
  <c r="H33" i="16" l="1"/>
  <c r="J22" i="18" l="1"/>
  <c r="I22" i="18"/>
  <c r="J37" i="17"/>
  <c r="I37" i="17"/>
  <c r="J36" i="17"/>
  <c r="I36" i="17"/>
  <c r="G36" i="17"/>
  <c r="J106" i="16"/>
  <c r="I106" i="16"/>
  <c r="J105" i="16"/>
  <c r="I105" i="16"/>
  <c r="J104" i="16"/>
  <c r="I104" i="16"/>
  <c r="J103" i="16"/>
  <c r="I103" i="16"/>
  <c r="J128" i="16"/>
  <c r="I128" i="16"/>
  <c r="J127" i="16"/>
  <c r="I127" i="16"/>
  <c r="J116" i="16"/>
  <c r="I116" i="16"/>
  <c r="J115" i="16"/>
  <c r="I115" i="16"/>
  <c r="G128" i="16"/>
  <c r="G127" i="16"/>
  <c r="G116" i="16"/>
  <c r="G115" i="16"/>
  <c r="G106" i="16"/>
  <c r="G105" i="16"/>
  <c r="G104" i="16"/>
  <c r="G103" i="16"/>
  <c r="I49" i="16"/>
  <c r="I47" i="16"/>
  <c r="J34" i="16"/>
  <c r="I34" i="16"/>
  <c r="G34" i="16"/>
  <c r="I70" i="15"/>
  <c r="J72" i="13"/>
  <c r="I72" i="13"/>
  <c r="G72" i="13"/>
  <c r="J71" i="13"/>
  <c r="I71" i="13"/>
  <c r="G71" i="13"/>
  <c r="J70" i="13"/>
  <c r="I70" i="13"/>
  <c r="G70" i="13"/>
  <c r="J69" i="13"/>
  <c r="I69" i="13"/>
  <c r="G69" i="13"/>
  <c r="J68" i="13"/>
  <c r="I68" i="13"/>
  <c r="G68" i="13"/>
  <c r="J67" i="13"/>
  <c r="I67" i="13"/>
  <c r="G67" i="13"/>
  <c r="J66" i="13"/>
  <c r="I66" i="13"/>
  <c r="G66" i="13"/>
  <c r="J65" i="13"/>
  <c r="I65" i="13"/>
  <c r="G65" i="13"/>
  <c r="J64" i="13"/>
  <c r="I64" i="13"/>
  <c r="G64" i="13"/>
  <c r="J63" i="13"/>
  <c r="I63" i="13"/>
  <c r="G63" i="13"/>
  <c r="J62" i="13"/>
  <c r="I62" i="13"/>
  <c r="G62" i="13"/>
  <c r="J61" i="13"/>
  <c r="I61" i="13"/>
  <c r="G61" i="13"/>
  <c r="J60" i="13"/>
  <c r="I60" i="13"/>
  <c r="G60" i="13"/>
  <c r="J59" i="13"/>
  <c r="I59" i="13"/>
  <c r="G59" i="13"/>
  <c r="J58" i="13"/>
  <c r="I58" i="13"/>
  <c r="G58" i="13"/>
  <c r="J57" i="13"/>
  <c r="I57" i="13"/>
  <c r="G57" i="13"/>
  <c r="J56" i="13"/>
  <c r="I56" i="13"/>
  <c r="G56" i="13"/>
  <c r="J55" i="13"/>
  <c r="I55" i="13"/>
  <c r="G55" i="13"/>
  <c r="J54" i="13"/>
  <c r="I54" i="13"/>
  <c r="G54" i="13"/>
  <c r="J53" i="13"/>
  <c r="I53" i="13"/>
  <c r="G53" i="13"/>
  <c r="J52" i="13"/>
  <c r="I52" i="13"/>
  <c r="G52" i="13"/>
  <c r="J111" i="13"/>
  <c r="I111" i="13"/>
  <c r="G111" i="13"/>
  <c r="J110" i="13"/>
  <c r="I110" i="13"/>
  <c r="G110" i="13"/>
  <c r="J109" i="13"/>
  <c r="I109" i="13"/>
  <c r="G109" i="13"/>
  <c r="J108" i="13"/>
  <c r="I108" i="13"/>
  <c r="G108" i="13"/>
  <c r="J107" i="13"/>
  <c r="I107" i="13"/>
  <c r="G107" i="13"/>
  <c r="J106" i="13"/>
  <c r="I106" i="13"/>
  <c r="G106" i="13"/>
  <c r="J105" i="13"/>
  <c r="I105" i="13"/>
  <c r="G105" i="13"/>
  <c r="J104" i="13"/>
  <c r="I104" i="13"/>
  <c r="G104" i="13"/>
  <c r="J103" i="13"/>
  <c r="I103" i="13"/>
  <c r="G103" i="13"/>
  <c r="J102" i="13"/>
  <c r="I102" i="13"/>
  <c r="G102" i="13"/>
  <c r="J101" i="13"/>
  <c r="I101" i="13"/>
  <c r="G101" i="13"/>
  <c r="J100" i="13"/>
  <c r="I100" i="13"/>
  <c r="G100" i="13"/>
  <c r="J99" i="13"/>
  <c r="I99" i="13"/>
  <c r="G99" i="13"/>
  <c r="J98" i="13"/>
  <c r="I98" i="13"/>
  <c r="G98" i="13"/>
  <c r="J97" i="13"/>
  <c r="I97" i="13"/>
  <c r="G97" i="13"/>
  <c r="J96" i="13"/>
  <c r="I96" i="13"/>
  <c r="G96" i="13"/>
  <c r="J95" i="13"/>
  <c r="I95" i="13"/>
  <c r="G95" i="13"/>
  <c r="J94" i="13"/>
  <c r="I94" i="13"/>
  <c r="G94" i="13"/>
  <c r="H93" i="13"/>
  <c r="J113" i="13"/>
  <c r="I113" i="13"/>
  <c r="G113" i="13"/>
  <c r="G134" i="13"/>
  <c r="J134" i="13"/>
  <c r="I134" i="13"/>
  <c r="J144" i="13"/>
  <c r="I144" i="13"/>
  <c r="G161" i="13"/>
  <c r="G160" i="13"/>
  <c r="J161" i="13"/>
  <c r="I161" i="13"/>
  <c r="J160" i="13"/>
  <c r="I160" i="13"/>
  <c r="J181" i="13"/>
  <c r="I181" i="13"/>
  <c r="J178" i="13"/>
  <c r="I178" i="13"/>
  <c r="G181" i="13"/>
  <c r="J213" i="13"/>
  <c r="I213" i="13"/>
  <c r="G213" i="13"/>
  <c r="J294" i="13"/>
  <c r="I294" i="13"/>
  <c r="G294" i="13"/>
  <c r="J342" i="13"/>
  <c r="I342" i="13"/>
  <c r="J341" i="13"/>
  <c r="I341" i="13"/>
  <c r="J340" i="13"/>
  <c r="I340" i="13"/>
  <c r="J339" i="13"/>
  <c r="I339" i="13"/>
  <c r="J338" i="13"/>
  <c r="I338" i="13"/>
  <c r="J337" i="13"/>
  <c r="I337" i="13"/>
  <c r="J336" i="13"/>
  <c r="I336" i="13"/>
  <c r="J335" i="13"/>
  <c r="I335" i="13"/>
  <c r="J334" i="13"/>
  <c r="I334" i="13"/>
  <c r="J333" i="13"/>
  <c r="I333" i="13"/>
  <c r="J332" i="13"/>
  <c r="I332" i="13"/>
  <c r="J331" i="13"/>
  <c r="I331" i="13"/>
  <c r="J330" i="13"/>
  <c r="I330" i="13"/>
  <c r="J329" i="13"/>
  <c r="I329" i="13"/>
  <c r="J328" i="13"/>
  <c r="I328" i="13"/>
  <c r="J327" i="13"/>
  <c r="I327" i="13"/>
  <c r="J326" i="13"/>
  <c r="I326" i="13"/>
  <c r="J325" i="13"/>
  <c r="I325" i="13"/>
  <c r="J324" i="13"/>
  <c r="I324" i="13"/>
  <c r="G342" i="13"/>
  <c r="G341" i="13"/>
  <c r="G340" i="13"/>
  <c r="G339" i="13"/>
  <c r="G338" i="13"/>
  <c r="G337" i="13"/>
  <c r="G336" i="13"/>
  <c r="G335" i="13"/>
  <c r="G334" i="13"/>
  <c r="G333" i="13"/>
  <c r="G332" i="13"/>
  <c r="G331" i="13"/>
  <c r="G330" i="13"/>
  <c r="G329" i="13"/>
  <c r="G328" i="13"/>
  <c r="G327" i="13"/>
  <c r="G326" i="13"/>
  <c r="G325" i="13"/>
  <c r="G324" i="13"/>
  <c r="J344" i="13"/>
  <c r="I344" i="13"/>
  <c r="G344" i="13"/>
  <c r="J378" i="13"/>
  <c r="I378" i="13"/>
  <c r="J377" i="13"/>
  <c r="I377" i="13"/>
  <c r="J380" i="13"/>
  <c r="I380" i="13"/>
  <c r="I391" i="13"/>
  <c r="I395" i="13"/>
  <c r="J406" i="13"/>
  <c r="I406" i="13"/>
  <c r="J405" i="13"/>
  <c r="I405" i="13"/>
  <c r="J404" i="13"/>
  <c r="I404" i="13"/>
  <c r="J410" i="13"/>
  <c r="I410" i="13"/>
  <c r="J413" i="13"/>
  <c r="I413" i="13"/>
  <c r="J412" i="13"/>
  <c r="I412" i="13"/>
  <c r="J411" i="13"/>
  <c r="I411" i="13"/>
  <c r="G413" i="13"/>
  <c r="G412" i="13"/>
  <c r="G411" i="13"/>
  <c r="G410" i="13"/>
  <c r="G406" i="13"/>
  <c r="G405" i="13"/>
  <c r="G404" i="13"/>
  <c r="G380" i="13"/>
  <c r="G378" i="13"/>
  <c r="G377" i="13"/>
  <c r="J57" i="10"/>
  <c r="I57" i="10"/>
  <c r="J21" i="9"/>
  <c r="I21" i="9"/>
  <c r="J20" i="9"/>
  <c r="I20" i="9"/>
  <c r="G21" i="9"/>
  <c r="G20" i="9"/>
  <c r="G66" i="7"/>
  <c r="J54" i="3"/>
  <c r="I54" i="3"/>
  <c r="J53" i="3"/>
  <c r="I53" i="3"/>
  <c r="G54" i="3"/>
  <c r="G53" i="3"/>
  <c r="J16" i="5"/>
  <c r="I16" i="5"/>
  <c r="G16" i="5"/>
  <c r="H56" i="10" l="1"/>
  <c r="F56" i="10"/>
  <c r="E56" i="10"/>
  <c r="H43" i="28" l="1"/>
  <c r="F43" i="28"/>
  <c r="E43" i="28"/>
  <c r="G57" i="10" l="1"/>
  <c r="J47" i="10"/>
  <c r="I47" i="10"/>
  <c r="G47" i="10"/>
  <c r="J19" i="8"/>
  <c r="I19" i="8"/>
  <c r="G19" i="8"/>
  <c r="F11" i="8"/>
  <c r="E11" i="8"/>
  <c r="H20" i="9" l="1"/>
  <c r="F20" i="9"/>
  <c r="E20" i="9"/>
  <c r="G49" i="16"/>
  <c r="J49" i="16"/>
  <c r="G47" i="16"/>
  <c r="J47" i="16"/>
  <c r="F33" i="16"/>
  <c r="E33" i="16"/>
  <c r="H53" i="3" l="1"/>
  <c r="F53" i="3"/>
  <c r="E53" i="3"/>
  <c r="J14" i="28" l="1"/>
  <c r="I14" i="28"/>
  <c r="J13" i="28"/>
  <c r="I13" i="28"/>
  <c r="J12" i="28"/>
  <c r="I12" i="28"/>
  <c r="G14" i="28"/>
  <c r="G13" i="28"/>
  <c r="G12" i="28"/>
  <c r="G11" i="28"/>
  <c r="H11" i="28"/>
  <c r="F11" i="28"/>
  <c r="E11" i="28"/>
  <c r="G70" i="15"/>
  <c r="J70" i="15"/>
  <c r="J52" i="15"/>
  <c r="I52" i="15"/>
  <c r="G52" i="15"/>
  <c r="H15" i="15"/>
  <c r="F15" i="15"/>
  <c r="E15" i="15"/>
  <c r="J11" i="28" l="1"/>
  <c r="I11" i="28"/>
  <c r="H343" i="13"/>
  <c r="F343" i="13"/>
  <c r="E343" i="13"/>
  <c r="G343" i="13" l="1"/>
  <c r="F293" i="13" l="1"/>
  <c r="E293" i="13"/>
  <c r="G293" i="13" l="1"/>
  <c r="H409" i="13"/>
  <c r="F409" i="13"/>
  <c r="E409" i="13"/>
  <c r="H376" i="13"/>
  <c r="F376" i="13"/>
  <c r="E376" i="13"/>
  <c r="G395" i="13"/>
  <c r="J395" i="13"/>
  <c r="G391" i="13"/>
  <c r="J391" i="13"/>
  <c r="F323" i="13"/>
  <c r="G323" i="13" s="1"/>
  <c r="E323" i="13"/>
  <c r="G178" i="13"/>
  <c r="F93" i="13"/>
  <c r="E93" i="13"/>
  <c r="E92" i="13" s="1"/>
  <c r="J92" i="13" s="1"/>
  <c r="F51" i="13"/>
  <c r="E51" i="13"/>
  <c r="J51" i="13" s="1"/>
  <c r="J18" i="9"/>
  <c r="I18" i="9"/>
  <c r="J17" i="9"/>
  <c r="I17" i="9"/>
  <c r="J16" i="9"/>
  <c r="I16" i="9"/>
  <c r="G18" i="9"/>
  <c r="G17" i="9"/>
  <c r="G16" i="9"/>
  <c r="H15" i="9"/>
  <c r="J15" i="9" s="1"/>
  <c r="F15" i="9"/>
  <c r="G15" i="9" s="1"/>
  <c r="F14" i="9"/>
  <c r="E15" i="9"/>
  <c r="E14" i="9" s="1"/>
  <c r="J375" i="13"/>
  <c r="I375" i="13"/>
  <c r="J374" i="13"/>
  <c r="I374" i="13"/>
  <c r="J373" i="13"/>
  <c r="I373" i="13"/>
  <c r="J369" i="13"/>
  <c r="I369" i="13"/>
  <c r="J367" i="13"/>
  <c r="I367" i="13"/>
  <c r="J365" i="13"/>
  <c r="I365" i="13"/>
  <c r="J364" i="13"/>
  <c r="I364" i="13"/>
  <c r="J363" i="13"/>
  <c r="I363" i="13"/>
  <c r="J361" i="13"/>
  <c r="I361" i="13"/>
  <c r="J360" i="13"/>
  <c r="I360" i="13"/>
  <c r="J358" i="13"/>
  <c r="I358" i="13"/>
  <c r="J356" i="13"/>
  <c r="I356" i="13"/>
  <c r="J354" i="13"/>
  <c r="I354" i="13"/>
  <c r="J352" i="13"/>
  <c r="I352" i="13"/>
  <c r="J350" i="13"/>
  <c r="I350" i="13"/>
  <c r="J349" i="13"/>
  <c r="I349" i="13"/>
  <c r="J348" i="13"/>
  <c r="I348" i="13"/>
  <c r="G375" i="13"/>
  <c r="G374" i="13"/>
  <c r="G373" i="13"/>
  <c r="G369" i="13"/>
  <c r="G367" i="13"/>
  <c r="G365" i="13"/>
  <c r="G364" i="13"/>
  <c r="G363" i="13"/>
  <c r="G361" i="13"/>
  <c r="G360" i="13"/>
  <c r="G358" i="13"/>
  <c r="G356" i="13"/>
  <c r="G354" i="13"/>
  <c r="G352" i="13"/>
  <c r="G350" i="13"/>
  <c r="G349" i="13"/>
  <c r="G348" i="13"/>
  <c r="F346" i="13"/>
  <c r="E346" i="13"/>
  <c r="J322" i="13"/>
  <c r="I322" i="13"/>
  <c r="J321" i="13"/>
  <c r="I321" i="13"/>
  <c r="J320" i="13"/>
  <c r="I320" i="13"/>
  <c r="J319" i="13"/>
  <c r="I319" i="13"/>
  <c r="J318" i="13"/>
  <c r="I318" i="13"/>
  <c r="J317" i="13"/>
  <c r="I317" i="13"/>
  <c r="J316" i="13"/>
  <c r="I316" i="13"/>
  <c r="J315" i="13"/>
  <c r="I315" i="13"/>
  <c r="J314" i="13"/>
  <c r="I314" i="13"/>
  <c r="J313" i="13"/>
  <c r="I313" i="13"/>
  <c r="J312" i="13"/>
  <c r="I312" i="13"/>
  <c r="J311" i="13"/>
  <c r="I311" i="13"/>
  <c r="J310" i="13"/>
  <c r="I310" i="13"/>
  <c r="J309" i="13"/>
  <c r="I309" i="13"/>
  <c r="J308" i="13"/>
  <c r="I308" i="13"/>
  <c r="J307" i="13"/>
  <c r="I307" i="13"/>
  <c r="J306" i="13"/>
  <c r="I306" i="13"/>
  <c r="G322" i="13"/>
  <c r="G321" i="13"/>
  <c r="G320" i="13"/>
  <c r="G319" i="13"/>
  <c r="G318" i="13"/>
  <c r="G317" i="13"/>
  <c r="G316" i="13"/>
  <c r="G315" i="13"/>
  <c r="G314" i="13"/>
  <c r="G313" i="13"/>
  <c r="G312" i="13"/>
  <c r="G311" i="13"/>
  <c r="G310" i="13"/>
  <c r="G309" i="13"/>
  <c r="G308" i="13"/>
  <c r="G307" i="13"/>
  <c r="G306" i="13"/>
  <c r="F305" i="13"/>
  <c r="F295" i="13" s="1"/>
  <c r="E305" i="13"/>
  <c r="F296" i="13"/>
  <c r="E296" i="13"/>
  <c r="E295" i="13" s="1"/>
  <c r="J132" i="13"/>
  <c r="I132" i="13"/>
  <c r="J131" i="13"/>
  <c r="I131" i="13"/>
  <c r="J130" i="13"/>
  <c r="I130" i="13"/>
  <c r="J129" i="13"/>
  <c r="I129" i="13"/>
  <c r="J128" i="13"/>
  <c r="I128" i="13"/>
  <c r="J127" i="13"/>
  <c r="I127" i="13"/>
  <c r="J126" i="13"/>
  <c r="I126" i="13"/>
  <c r="J125" i="13"/>
  <c r="I125" i="13"/>
  <c r="J124" i="13"/>
  <c r="I124" i="13"/>
  <c r="J123" i="13"/>
  <c r="I123" i="13"/>
  <c r="J122" i="13"/>
  <c r="I122" i="13"/>
  <c r="J121" i="13"/>
  <c r="I121" i="13"/>
  <c r="J120" i="13"/>
  <c r="I120" i="13"/>
  <c r="J119" i="13"/>
  <c r="I119" i="13"/>
  <c r="J118" i="13"/>
  <c r="I118" i="13"/>
  <c r="J117" i="13"/>
  <c r="I117" i="13"/>
  <c r="J116" i="13"/>
  <c r="I116" i="13"/>
  <c r="G132" i="13"/>
  <c r="G131" i="13"/>
  <c r="G130" i="13"/>
  <c r="G129" i="13"/>
  <c r="G128" i="13"/>
  <c r="G127" i="13"/>
  <c r="G126" i="13"/>
  <c r="G125" i="13"/>
  <c r="G124" i="13"/>
  <c r="G123" i="13"/>
  <c r="G122" i="13"/>
  <c r="G121" i="13"/>
  <c r="G120" i="13"/>
  <c r="G119" i="13"/>
  <c r="G118" i="13"/>
  <c r="G117" i="13"/>
  <c r="G116" i="13"/>
  <c r="F115" i="13"/>
  <c r="E115" i="13"/>
  <c r="E114" i="13" s="1"/>
  <c r="J91" i="13"/>
  <c r="I91" i="13"/>
  <c r="J90" i="13"/>
  <c r="I90" i="13"/>
  <c r="J89" i="13"/>
  <c r="I89" i="13"/>
  <c r="J88" i="13"/>
  <c r="I88" i="13"/>
  <c r="J87" i="13"/>
  <c r="I87" i="13"/>
  <c r="J86" i="13"/>
  <c r="I86" i="13"/>
  <c r="J85" i="13"/>
  <c r="I85" i="13"/>
  <c r="J84" i="13"/>
  <c r="I84" i="13"/>
  <c r="J83" i="13"/>
  <c r="I83" i="13"/>
  <c r="J82" i="13"/>
  <c r="I82" i="13"/>
  <c r="J80" i="13"/>
  <c r="I80" i="13"/>
  <c r="J79" i="13"/>
  <c r="I79" i="13"/>
  <c r="J78" i="13"/>
  <c r="I78" i="13"/>
  <c r="J77" i="13"/>
  <c r="I77" i="13"/>
  <c r="J76" i="13"/>
  <c r="I76" i="13"/>
  <c r="J75" i="13"/>
  <c r="I75" i="13"/>
  <c r="J74" i="13"/>
  <c r="I74" i="13"/>
  <c r="G91" i="13"/>
  <c r="G90" i="13"/>
  <c r="G89" i="13"/>
  <c r="G88" i="13"/>
  <c r="G87" i="13"/>
  <c r="G86" i="13"/>
  <c r="G85" i="13"/>
  <c r="G84" i="13"/>
  <c r="G83" i="13"/>
  <c r="G82" i="13"/>
  <c r="G80" i="13"/>
  <c r="G79" i="13"/>
  <c r="G78" i="13"/>
  <c r="G77" i="13"/>
  <c r="G76" i="13"/>
  <c r="G75" i="13"/>
  <c r="G74" i="13"/>
  <c r="F73" i="13"/>
  <c r="E73" i="13"/>
  <c r="H372" i="13"/>
  <c r="F372" i="13"/>
  <c r="E372" i="13"/>
  <c r="G144" i="13"/>
  <c r="G93" i="13" l="1"/>
  <c r="I93" i="13"/>
  <c r="F114" i="13"/>
  <c r="J93" i="13"/>
  <c r="G51" i="13"/>
  <c r="I51" i="13"/>
  <c r="F92" i="13"/>
  <c r="G409" i="13"/>
  <c r="J409" i="13"/>
  <c r="I409" i="13"/>
  <c r="H14" i="9"/>
  <c r="E50" i="13"/>
  <c r="G114" i="13"/>
  <c r="F50" i="13"/>
  <c r="J372" i="13"/>
  <c r="G295" i="13"/>
  <c r="G296" i="13"/>
  <c r="G305" i="13"/>
  <c r="G372" i="13"/>
  <c r="I372" i="13"/>
  <c r="I15" i="9"/>
  <c r="G73" i="13"/>
  <c r="G115" i="13"/>
  <c r="G50" i="13" l="1"/>
  <c r="G92" i="13"/>
  <c r="I92" i="13"/>
  <c r="J102" i="16"/>
  <c r="J101" i="16"/>
  <c r="J18" i="7"/>
  <c r="I18" i="7"/>
  <c r="I102" i="16" l="1"/>
  <c r="I101" i="16"/>
  <c r="H100" i="16"/>
  <c r="G112" i="16"/>
  <c r="I29" i="20"/>
  <c r="H293" i="13" l="1"/>
  <c r="H11" i="3"/>
  <c r="J293" i="13" l="1"/>
  <c r="I293" i="13"/>
  <c r="H115" i="13"/>
  <c r="H73" i="13"/>
  <c r="H151" i="16"/>
  <c r="H323" i="13"/>
  <c r="H305" i="13"/>
  <c r="H296" i="13"/>
  <c r="J323" i="13" l="1"/>
  <c r="I323" i="13"/>
  <c r="J50" i="13"/>
  <c r="I50" i="13"/>
  <c r="I296" i="13"/>
  <c r="J296" i="13"/>
  <c r="I305" i="13"/>
  <c r="J305" i="13"/>
  <c r="J115" i="13"/>
  <c r="I115" i="13"/>
  <c r="J73" i="13"/>
  <c r="I73" i="13"/>
  <c r="H114" i="13"/>
  <c r="H295" i="13"/>
  <c r="I23" i="10"/>
  <c r="I295" i="13" l="1"/>
  <c r="J295" i="13"/>
  <c r="J114" i="13"/>
  <c r="I114" i="13"/>
  <c r="H22" i="3"/>
  <c r="I39" i="15" l="1"/>
  <c r="H11" i="7" l="1"/>
  <c r="F11" i="7"/>
  <c r="E11" i="7"/>
  <c r="G18" i="7"/>
  <c r="G15" i="7"/>
  <c r="J89" i="15"/>
  <c r="I89" i="15"/>
  <c r="H88" i="15"/>
  <c r="F88" i="15"/>
  <c r="I88" i="15" s="1"/>
  <c r="E88" i="15"/>
  <c r="G89" i="15"/>
  <c r="G88" i="15" l="1"/>
  <c r="J88" i="15"/>
  <c r="H12" i="13"/>
  <c r="F12" i="13"/>
  <c r="E12" i="13"/>
  <c r="G29" i="13"/>
  <c r="I29" i="13"/>
  <c r="J29" i="13"/>
  <c r="G55" i="28" l="1"/>
  <c r="J55" i="28"/>
  <c r="I55" i="28"/>
  <c r="I42" i="28"/>
  <c r="J128" i="17"/>
  <c r="I128" i="17"/>
  <c r="J134" i="17"/>
  <c r="I134" i="17"/>
  <c r="J117" i="17"/>
  <c r="I117" i="17"/>
  <c r="J116" i="17"/>
  <c r="I116" i="17"/>
  <c r="J115" i="17"/>
  <c r="I115" i="17"/>
  <c r="J114" i="17"/>
  <c r="I114" i="17"/>
  <c r="J68" i="17"/>
  <c r="I68" i="17"/>
  <c r="G32" i="16"/>
  <c r="J32" i="16"/>
  <c r="I32" i="16"/>
  <c r="J58" i="16"/>
  <c r="I58" i="16"/>
  <c r="J61" i="16"/>
  <c r="I61" i="16"/>
  <c r="J81" i="16"/>
  <c r="I81" i="16"/>
  <c r="J80" i="16"/>
  <c r="I80" i="16"/>
  <c r="J79" i="16"/>
  <c r="I79" i="16"/>
  <c r="J29" i="14"/>
  <c r="I29" i="14"/>
  <c r="J416" i="13"/>
  <c r="I416" i="13"/>
  <c r="G416" i="13"/>
  <c r="J247" i="13"/>
  <c r="I247" i="13"/>
  <c r="G247" i="13"/>
  <c r="I142" i="13"/>
  <c r="J58" i="10"/>
  <c r="I58" i="10"/>
  <c r="J13" i="10"/>
  <c r="I13" i="10"/>
  <c r="G61" i="7"/>
  <c r="J61" i="7"/>
  <c r="I61" i="7"/>
  <c r="I51" i="7"/>
  <c r="I49" i="7"/>
  <c r="I51" i="6"/>
  <c r="I50" i="6"/>
  <c r="J25" i="5"/>
  <c r="I25" i="5"/>
  <c r="J21" i="3"/>
  <c r="I21" i="3"/>
  <c r="J48" i="3"/>
  <c r="I48" i="3"/>
  <c r="I44" i="3"/>
  <c r="H33" i="17"/>
  <c r="F33" i="17"/>
  <c r="E33" i="17"/>
  <c r="G134" i="17"/>
  <c r="G117" i="17"/>
  <c r="G116" i="17"/>
  <c r="G115" i="17"/>
  <c r="G114" i="17"/>
  <c r="F113" i="17"/>
  <c r="E113" i="17"/>
  <c r="G21" i="3"/>
  <c r="H17" i="3"/>
  <c r="F17" i="3"/>
  <c r="E17" i="3"/>
  <c r="G113" i="17" l="1"/>
  <c r="G37" i="17" l="1"/>
  <c r="G29" i="14"/>
  <c r="J15" i="14"/>
  <c r="I15" i="14"/>
  <c r="H11" i="14"/>
  <c r="F11" i="14"/>
  <c r="E11" i="14"/>
  <c r="G15" i="14"/>
  <c r="H246" i="13"/>
  <c r="F246" i="13"/>
  <c r="E246" i="13"/>
  <c r="H156" i="13"/>
  <c r="F156" i="13"/>
  <c r="E156" i="13"/>
  <c r="J162" i="13"/>
  <c r="I162" i="13"/>
  <c r="G162" i="13"/>
  <c r="G58" i="10"/>
  <c r="G13" i="10"/>
  <c r="H11" i="10"/>
  <c r="F11" i="10"/>
  <c r="E11" i="10"/>
  <c r="E59" i="7" l="1"/>
  <c r="G51" i="7"/>
  <c r="J51" i="7"/>
  <c r="G49" i="7"/>
  <c r="J49" i="7"/>
  <c r="J16" i="7"/>
  <c r="I16" i="7"/>
  <c r="J15" i="7"/>
  <c r="I15" i="7"/>
  <c r="G16" i="7"/>
  <c r="G51" i="6"/>
  <c r="J51" i="6"/>
  <c r="G50" i="6"/>
  <c r="J50" i="6"/>
  <c r="G25" i="5"/>
  <c r="H16" i="16"/>
  <c r="F16" i="16"/>
  <c r="G64" i="28"/>
  <c r="G60" i="28"/>
  <c r="E52" i="28"/>
  <c r="F52" i="28"/>
  <c r="F50" i="28" s="1"/>
  <c r="E16" i="16"/>
  <c r="G81" i="16"/>
  <c r="J408" i="13"/>
  <c r="I408" i="13"/>
  <c r="J407" i="13"/>
  <c r="I407" i="13"/>
  <c r="G408" i="13"/>
  <c r="G407" i="13"/>
  <c r="J390" i="13"/>
  <c r="I402" i="13"/>
  <c r="I400" i="13"/>
  <c r="I397" i="13"/>
  <c r="I396" i="13"/>
  <c r="I393" i="13"/>
  <c r="I390" i="13"/>
  <c r="I386" i="13"/>
  <c r="I384" i="13"/>
  <c r="I382" i="13"/>
  <c r="G390" i="13"/>
  <c r="G402" i="13"/>
  <c r="J402" i="13"/>
  <c r="G400" i="13"/>
  <c r="J400" i="13"/>
  <c r="G397" i="13"/>
  <c r="J397" i="13"/>
  <c r="G396" i="13"/>
  <c r="J396" i="13"/>
  <c r="G393" i="13"/>
  <c r="J393" i="13"/>
  <c r="G386" i="13"/>
  <c r="J386" i="13"/>
  <c r="G384" i="13"/>
  <c r="J384" i="13"/>
  <c r="G382" i="13"/>
  <c r="J382" i="13"/>
  <c r="G164" i="13"/>
  <c r="I164" i="13"/>
  <c r="J164" i="13"/>
  <c r="G165" i="13"/>
  <c r="I165" i="13"/>
  <c r="J165" i="13"/>
  <c r="G166" i="13"/>
  <c r="I166" i="13"/>
  <c r="J166" i="13"/>
  <c r="G167" i="13"/>
  <c r="I167" i="13"/>
  <c r="J167" i="13"/>
  <c r="G168" i="13"/>
  <c r="I168" i="13"/>
  <c r="J168" i="13"/>
  <c r="G169" i="13"/>
  <c r="I169" i="13"/>
  <c r="J169" i="13"/>
  <c r="G170" i="13"/>
  <c r="I170" i="13"/>
  <c r="J170" i="13"/>
  <c r="G171" i="13"/>
  <c r="I171" i="13"/>
  <c r="J171" i="13"/>
  <c r="G172" i="13"/>
  <c r="I172" i="13"/>
  <c r="J172" i="13"/>
  <c r="G173" i="13"/>
  <c r="I173" i="13"/>
  <c r="J173" i="13"/>
  <c r="G174" i="13"/>
  <c r="I174" i="13"/>
  <c r="J174" i="13"/>
  <c r="G175" i="13"/>
  <c r="I175" i="13"/>
  <c r="J175" i="13"/>
  <c r="G176" i="13"/>
  <c r="I176" i="13"/>
  <c r="J176" i="13"/>
  <c r="G177" i="13"/>
  <c r="I177" i="13"/>
  <c r="J177" i="13"/>
  <c r="G179" i="13"/>
  <c r="I179" i="13"/>
  <c r="J179" i="13"/>
  <c r="G180" i="13"/>
  <c r="I180" i="13"/>
  <c r="J180" i="13"/>
  <c r="G182" i="13"/>
  <c r="I182" i="13"/>
  <c r="J182" i="13"/>
  <c r="G19" i="9"/>
  <c r="J19" i="9"/>
  <c r="I19" i="9"/>
  <c r="J14" i="9"/>
  <c r="I14" i="9"/>
  <c r="G14" i="9"/>
  <c r="G61" i="16"/>
  <c r="G58" i="16"/>
  <c r="J347" i="13"/>
  <c r="I347" i="13"/>
  <c r="G347" i="13"/>
  <c r="J238" i="13"/>
  <c r="I238" i="13"/>
  <c r="E50" i="28" l="1"/>
  <c r="G52" i="28"/>
  <c r="G346" i="13"/>
  <c r="G23" i="10"/>
  <c r="J23" i="10"/>
  <c r="G48" i="3"/>
  <c r="G44" i="3"/>
  <c r="J44" i="3"/>
  <c r="G39" i="15"/>
  <c r="J39" i="15"/>
  <c r="F19" i="28"/>
  <c r="E19" i="28"/>
  <c r="G42" i="28"/>
  <c r="J42" i="28"/>
  <c r="F151" i="16"/>
  <c r="E151" i="16"/>
  <c r="J151" i="16" s="1"/>
  <c r="J157" i="16"/>
  <c r="I157" i="16"/>
  <c r="J152" i="16"/>
  <c r="I152" i="16"/>
  <c r="G157" i="16"/>
  <c r="G152" i="16"/>
  <c r="G142" i="13"/>
  <c r="J142" i="13"/>
  <c r="H15" i="28" l="1"/>
  <c r="H10" i="28" s="1"/>
  <c r="G151" i="16"/>
  <c r="I151" i="16"/>
  <c r="H113" i="17"/>
  <c r="I113" i="17" l="1"/>
  <c r="J113" i="17"/>
  <c r="J57" i="15"/>
  <c r="I57" i="15"/>
  <c r="J16" i="6"/>
  <c r="I16" i="6"/>
  <c r="J15" i="6"/>
  <c r="I15" i="6"/>
  <c r="J14" i="6"/>
  <c r="I14" i="6"/>
  <c r="J12" i="6"/>
  <c r="I12" i="6"/>
  <c r="G17" i="6"/>
  <c r="G16" i="6"/>
  <c r="G15" i="6"/>
  <c r="G14" i="6"/>
  <c r="G13" i="6"/>
  <c r="G12" i="6"/>
  <c r="H52" i="28" l="1"/>
  <c r="J58" i="17"/>
  <c r="I58" i="17"/>
  <c r="G58" i="17"/>
  <c r="H11" i="5"/>
  <c r="J52" i="28" l="1"/>
  <c r="I52" i="28"/>
  <c r="F13" i="1" l="1"/>
  <c r="E13" i="1"/>
  <c r="H108" i="17" l="1"/>
  <c r="F108" i="17"/>
  <c r="J91" i="17"/>
  <c r="I91" i="17"/>
  <c r="J90" i="17"/>
  <c r="I90" i="17"/>
  <c r="J89" i="17"/>
  <c r="I89" i="17"/>
  <c r="G91" i="17"/>
  <c r="G90" i="17"/>
  <c r="G89" i="17"/>
  <c r="H88" i="17"/>
  <c r="F88" i="17"/>
  <c r="E88" i="17"/>
  <c r="J88" i="17" s="1"/>
  <c r="J17" i="14"/>
  <c r="I17" i="14"/>
  <c r="G17" i="14"/>
  <c r="F16" i="14"/>
  <c r="I16" i="14" s="1"/>
  <c r="E16" i="14"/>
  <c r="J16" i="14" s="1"/>
  <c r="G419" i="13"/>
  <c r="G256" i="13"/>
  <c r="G255" i="13"/>
  <c r="G24" i="3"/>
  <c r="I88" i="17" l="1"/>
  <c r="G88" i="17"/>
  <c r="G16" i="14"/>
  <c r="H13" i="3"/>
  <c r="G13" i="5" l="1"/>
  <c r="I398" i="13" l="1"/>
  <c r="I387" i="13"/>
  <c r="I60" i="28" l="1"/>
  <c r="J60" i="28"/>
  <c r="I64" i="28"/>
  <c r="J64" i="28"/>
  <c r="J65" i="28"/>
  <c r="I65" i="28"/>
  <c r="G65" i="28"/>
  <c r="J63" i="28"/>
  <c r="I63" i="28"/>
  <c r="G63" i="28"/>
  <c r="J62" i="28"/>
  <c r="I62" i="28"/>
  <c r="G62" i="28"/>
  <c r="J61" i="28"/>
  <c r="I61" i="28"/>
  <c r="G61" i="28"/>
  <c r="J59" i="28"/>
  <c r="I59" i="28"/>
  <c r="G59" i="28"/>
  <c r="J58" i="28"/>
  <c r="I58" i="28"/>
  <c r="G58" i="28"/>
  <c r="J57" i="28"/>
  <c r="I57" i="28"/>
  <c r="G57" i="28"/>
  <c r="J56" i="28"/>
  <c r="I56" i="28"/>
  <c r="G56" i="28"/>
  <c r="J54" i="28"/>
  <c r="I54" i="28"/>
  <c r="G54" i="28"/>
  <c r="J53" i="28"/>
  <c r="I53" i="28"/>
  <c r="G53" i="28"/>
  <c r="J51" i="28"/>
  <c r="I51" i="28"/>
  <c r="G51" i="28"/>
  <c r="J48" i="28"/>
  <c r="I48" i="28"/>
  <c r="G48" i="28"/>
  <c r="J47" i="28"/>
  <c r="I47" i="28"/>
  <c r="G47" i="28"/>
  <c r="J46" i="28"/>
  <c r="I46" i="28"/>
  <c r="G46" i="28"/>
  <c r="J45" i="28"/>
  <c r="I45" i="28"/>
  <c r="G45" i="28"/>
  <c r="J41" i="28"/>
  <c r="I41" i="28"/>
  <c r="G41" i="28"/>
  <c r="J40" i="28"/>
  <c r="I40" i="28"/>
  <c r="G40" i="28"/>
  <c r="J39" i="28"/>
  <c r="I39" i="28"/>
  <c r="G39" i="28"/>
  <c r="J38" i="28"/>
  <c r="I38" i="28"/>
  <c r="G38" i="28"/>
  <c r="J37" i="28"/>
  <c r="I37" i="28"/>
  <c r="G37" i="28"/>
  <c r="J36" i="28"/>
  <c r="I36" i="28"/>
  <c r="G36" i="28"/>
  <c r="J35" i="28"/>
  <c r="I35" i="28"/>
  <c r="G35" i="28"/>
  <c r="J34" i="28"/>
  <c r="I34" i="28"/>
  <c r="G34" i="28"/>
  <c r="J33" i="28"/>
  <c r="I33" i="28"/>
  <c r="G33" i="28"/>
  <c r="J32" i="28"/>
  <c r="I32" i="28"/>
  <c r="G32" i="28"/>
  <c r="J31" i="28"/>
  <c r="I31" i="28"/>
  <c r="G31" i="28"/>
  <c r="J30" i="28"/>
  <c r="I30" i="28"/>
  <c r="G30" i="28"/>
  <c r="J29" i="28"/>
  <c r="I29" i="28"/>
  <c r="G29" i="28"/>
  <c r="J28" i="28"/>
  <c r="I28" i="28"/>
  <c r="G28" i="28"/>
  <c r="J27" i="28"/>
  <c r="I27" i="28"/>
  <c r="G27" i="28"/>
  <c r="J26" i="28"/>
  <c r="I26" i="28"/>
  <c r="G26" i="28"/>
  <c r="J25" i="28"/>
  <c r="I25" i="28"/>
  <c r="G25" i="28"/>
  <c r="J24" i="28"/>
  <c r="I24" i="28"/>
  <c r="G24" i="28"/>
  <c r="J23" i="28"/>
  <c r="I23" i="28"/>
  <c r="G23" i="28"/>
  <c r="J22" i="28"/>
  <c r="I22" i="28"/>
  <c r="G22" i="28"/>
  <c r="J21" i="28"/>
  <c r="I21" i="28"/>
  <c r="G21" i="28"/>
  <c r="J20" i="28"/>
  <c r="I20" i="28"/>
  <c r="G20" i="28"/>
  <c r="J18" i="28"/>
  <c r="I18" i="28"/>
  <c r="G18" i="28"/>
  <c r="J17" i="28"/>
  <c r="I17" i="28"/>
  <c r="G17" i="28"/>
  <c r="H16" i="28"/>
  <c r="F16" i="28"/>
  <c r="E16" i="28"/>
  <c r="G16" i="28" l="1"/>
  <c r="F15" i="28"/>
  <c r="E15" i="28"/>
  <c r="G19" i="28"/>
  <c r="G43" i="28"/>
  <c r="I50" i="28"/>
  <c r="G50" i="28"/>
  <c r="J43" i="28"/>
  <c r="J19" i="28"/>
  <c r="J16" i="28"/>
  <c r="I16" i="28"/>
  <c r="I19" i="28"/>
  <c r="I43" i="28"/>
  <c r="J50" i="28"/>
  <c r="G10" i="28" l="1"/>
  <c r="I15" i="28"/>
  <c r="G15" i="28"/>
  <c r="J10" i="28"/>
  <c r="I10" i="28"/>
  <c r="J15" i="28"/>
  <c r="G154" i="13"/>
  <c r="I154" i="13"/>
  <c r="H34" i="13" l="1"/>
  <c r="G29" i="20" l="1"/>
  <c r="H26" i="20"/>
  <c r="F26" i="20"/>
  <c r="G13" i="16" l="1"/>
  <c r="J27" i="14"/>
  <c r="I27" i="14"/>
  <c r="J26" i="14"/>
  <c r="I26" i="14"/>
  <c r="G27" i="14"/>
  <c r="G26" i="14"/>
  <c r="F12" i="12"/>
  <c r="H13" i="27"/>
  <c r="H10" i="27" s="1"/>
  <c r="F13" i="27"/>
  <c r="F10" i="27" s="1"/>
  <c r="E13" i="27"/>
  <c r="E10" i="27" s="1"/>
  <c r="J19" i="27"/>
  <c r="G19" i="27"/>
  <c r="J18" i="27"/>
  <c r="I18" i="27"/>
  <c r="G18" i="27"/>
  <c r="J17" i="27"/>
  <c r="I17" i="27"/>
  <c r="G17" i="27"/>
  <c r="J16" i="27"/>
  <c r="I16" i="27"/>
  <c r="G16" i="27"/>
  <c r="J15" i="27"/>
  <c r="I15" i="27"/>
  <c r="G15" i="27"/>
  <c r="J14" i="27"/>
  <c r="I14" i="27"/>
  <c r="G14" i="27"/>
  <c r="J12" i="27"/>
  <c r="I12" i="27"/>
  <c r="G12" i="27"/>
  <c r="H11" i="27"/>
  <c r="F11" i="27"/>
  <c r="E11" i="27"/>
  <c r="G11" i="27" s="1"/>
  <c r="H65" i="7"/>
  <c r="F65" i="7"/>
  <c r="E65" i="7"/>
  <c r="J66" i="7"/>
  <c r="I66" i="7"/>
  <c r="J47" i="7"/>
  <c r="I47" i="7"/>
  <c r="J43" i="7"/>
  <c r="I43" i="7"/>
  <c r="G47" i="7"/>
  <c r="G43" i="7"/>
  <c r="J43" i="6"/>
  <c r="I43" i="6"/>
  <c r="G43" i="6"/>
  <c r="H42" i="6"/>
  <c r="F42" i="6"/>
  <c r="E42" i="6"/>
  <c r="F11" i="5"/>
  <c r="E11" i="5"/>
  <c r="J15" i="3"/>
  <c r="I15" i="3"/>
  <c r="G15" i="3"/>
  <c r="J11" i="27" l="1"/>
  <c r="I11" i="27"/>
  <c r="J13" i="27"/>
  <c r="F13" i="3"/>
  <c r="E13" i="3"/>
  <c r="J50" i="3"/>
  <c r="I50" i="3"/>
  <c r="J49" i="3"/>
  <c r="I49" i="3"/>
  <c r="G49" i="3"/>
  <c r="H16" i="18"/>
  <c r="H11" i="18" s="1"/>
  <c r="F16" i="18"/>
  <c r="F11" i="18" s="1"/>
  <c r="E16" i="18"/>
  <c r="E11" i="18" s="1"/>
  <c r="I13" i="3" l="1"/>
  <c r="G13" i="3"/>
  <c r="J13" i="3"/>
  <c r="J10" i="27"/>
  <c r="G13" i="27"/>
  <c r="G10" i="27"/>
  <c r="I13" i="27"/>
  <c r="J44" i="17"/>
  <c r="I44" i="17"/>
  <c r="J41" i="17"/>
  <c r="I41" i="17"/>
  <c r="G44" i="17"/>
  <c r="G41" i="17"/>
  <c r="I27" i="17"/>
  <c r="G27" i="17"/>
  <c r="J27" i="17"/>
  <c r="G398" i="13"/>
  <c r="J398" i="13"/>
  <c r="G387" i="13"/>
  <c r="J387" i="13"/>
  <c r="J57" i="16"/>
  <c r="I77" i="16"/>
  <c r="I76" i="16"/>
  <c r="I60" i="16"/>
  <c r="I59" i="16"/>
  <c r="I57" i="16"/>
  <c r="G57" i="16"/>
  <c r="H53" i="16"/>
  <c r="F53" i="16"/>
  <c r="E53" i="16"/>
  <c r="G77" i="16"/>
  <c r="J77" i="16"/>
  <c r="G76" i="16"/>
  <c r="J76" i="16"/>
  <c r="G60" i="16"/>
  <c r="J60" i="16"/>
  <c r="I10" i="27" l="1"/>
  <c r="J368" i="13"/>
  <c r="I368" i="13"/>
  <c r="G368" i="13"/>
  <c r="J366" i="13"/>
  <c r="G366" i="13"/>
  <c r="J362" i="13"/>
  <c r="I362" i="13"/>
  <c r="G362" i="13"/>
  <c r="J359" i="13"/>
  <c r="I359" i="13"/>
  <c r="G359" i="13"/>
  <c r="J357" i="13"/>
  <c r="I357" i="13"/>
  <c r="G357" i="13"/>
  <c r="J355" i="13"/>
  <c r="I355" i="13"/>
  <c r="G355" i="13"/>
  <c r="J353" i="13"/>
  <c r="I353" i="13"/>
  <c r="G353" i="13"/>
  <c r="J351" i="13"/>
  <c r="I351" i="13"/>
  <c r="G351" i="13"/>
  <c r="J154" i="13"/>
  <c r="I343" i="13" l="1"/>
  <c r="J343" i="13"/>
  <c r="J346" i="13"/>
  <c r="I346" i="13"/>
  <c r="J18" i="18" l="1"/>
  <c r="I18" i="18"/>
  <c r="G18" i="18"/>
  <c r="J58" i="7" l="1"/>
  <c r="I58" i="7"/>
  <c r="H56" i="7"/>
  <c r="G128" i="17" l="1"/>
  <c r="J132" i="17"/>
  <c r="I132" i="17"/>
  <c r="J112" i="17"/>
  <c r="I112" i="17"/>
  <c r="J111" i="17"/>
  <c r="I111" i="17"/>
  <c r="G68" i="17"/>
  <c r="G112" i="17"/>
  <c r="G111" i="17"/>
  <c r="G132" i="17"/>
  <c r="J53" i="10"/>
  <c r="I53" i="10"/>
  <c r="J49" i="10"/>
  <c r="I49" i="10"/>
  <c r="G49" i="10"/>
  <c r="H11" i="6"/>
  <c r="F11" i="6"/>
  <c r="E11" i="6"/>
  <c r="I11" i="6" l="1"/>
  <c r="G11" i="6"/>
  <c r="J11" i="6"/>
  <c r="J24" i="6"/>
  <c r="I24" i="6"/>
  <c r="G24" i="6"/>
  <c r="G80" i="16" l="1"/>
  <c r="G79" i="16"/>
  <c r="F48" i="10" l="1"/>
  <c r="F56" i="7"/>
  <c r="H48" i="10" l="1"/>
  <c r="J68" i="7"/>
  <c r="I68" i="7"/>
  <c r="J67" i="7"/>
  <c r="I67" i="7"/>
  <c r="J14" i="5" l="1"/>
  <c r="I14" i="5"/>
  <c r="J12" i="5"/>
  <c r="I12" i="5"/>
  <c r="J20" i="5"/>
  <c r="I20" i="5"/>
  <c r="I22" i="5"/>
  <c r="G20" i="5"/>
  <c r="G15" i="5"/>
  <c r="G14" i="5"/>
  <c r="G12" i="5"/>
  <c r="G14" i="1"/>
  <c r="F75" i="15" l="1"/>
  <c r="F72" i="15"/>
  <c r="H126" i="17" l="1"/>
  <c r="F126" i="17"/>
  <c r="J45" i="17"/>
  <c r="I45" i="17"/>
  <c r="J43" i="17"/>
  <c r="I43" i="17"/>
  <c r="J42" i="17"/>
  <c r="I42" i="17"/>
  <c r="J40" i="17"/>
  <c r="I40" i="17"/>
  <c r="G45" i="17"/>
  <c r="G43" i="17"/>
  <c r="G42" i="17"/>
  <c r="G40" i="17"/>
  <c r="H163" i="13" l="1"/>
  <c r="F163" i="13"/>
  <c r="E163" i="13"/>
  <c r="G32" i="15"/>
  <c r="J75" i="16" l="1"/>
  <c r="I75" i="16"/>
  <c r="J74" i="16"/>
  <c r="I74" i="16"/>
  <c r="J68" i="16"/>
  <c r="I68" i="16"/>
  <c r="J67" i="16"/>
  <c r="I67" i="16"/>
  <c r="J55" i="16"/>
  <c r="I55" i="16"/>
  <c r="J54" i="16"/>
  <c r="I54" i="16"/>
  <c r="G75" i="16"/>
  <c r="G74" i="16"/>
  <c r="G55" i="16"/>
  <c r="G54" i="16"/>
  <c r="G238" i="13" l="1"/>
  <c r="G158" i="13"/>
  <c r="J20" i="13"/>
  <c r="I20" i="13"/>
  <c r="J44" i="13"/>
  <c r="I44" i="13"/>
  <c r="J43" i="13"/>
  <c r="I43" i="13"/>
  <c r="J42" i="13"/>
  <c r="I42" i="13"/>
  <c r="J41" i="13"/>
  <c r="I41" i="13"/>
  <c r="J40" i="13"/>
  <c r="I40" i="13"/>
  <c r="J158" i="13"/>
  <c r="I158" i="13"/>
  <c r="J193" i="13"/>
  <c r="I193" i="13"/>
  <c r="J183" i="13"/>
  <c r="I183" i="13"/>
  <c r="J234" i="13"/>
  <c r="I234" i="13"/>
  <c r="J267" i="13"/>
  <c r="I267" i="13"/>
  <c r="J266" i="13"/>
  <c r="I266" i="13"/>
  <c r="J265" i="13"/>
  <c r="I265" i="13"/>
  <c r="J264" i="13"/>
  <c r="I264" i="13"/>
  <c r="J283" i="13"/>
  <c r="I283" i="13"/>
  <c r="J292" i="13"/>
  <c r="I292" i="13"/>
  <c r="J291" i="13"/>
  <c r="I291" i="13"/>
  <c r="J389" i="13"/>
  <c r="I389" i="13"/>
  <c r="J388" i="13"/>
  <c r="I388" i="13"/>
  <c r="J385" i="13"/>
  <c r="I385" i="13"/>
  <c r="J383" i="13"/>
  <c r="I383" i="13"/>
  <c r="J381" i="13"/>
  <c r="I381" i="13"/>
  <c r="J379" i="13"/>
  <c r="I379" i="13"/>
  <c r="J424" i="13"/>
  <c r="I424" i="13"/>
  <c r="J422" i="13"/>
  <c r="I422" i="13"/>
  <c r="G424" i="13"/>
  <c r="G422" i="13"/>
  <c r="G403" i="13"/>
  <c r="G401" i="13"/>
  <c r="G399" i="13"/>
  <c r="G394" i="13"/>
  <c r="G392" i="13"/>
  <c r="G389" i="13"/>
  <c r="G388" i="13"/>
  <c r="G385" i="13"/>
  <c r="G383" i="13"/>
  <c r="G381" i="13"/>
  <c r="G379" i="13"/>
  <c r="G292" i="13"/>
  <c r="G291" i="13"/>
  <c r="H38" i="17" l="1"/>
  <c r="F38" i="17"/>
  <c r="E38" i="17"/>
  <c r="E136" i="17"/>
  <c r="G38" i="17" l="1"/>
  <c r="J38" i="17"/>
  <c r="I38" i="17"/>
  <c r="H136" i="17"/>
  <c r="F136" i="17"/>
  <c r="H423" i="13"/>
  <c r="H421" i="13"/>
  <c r="F423" i="13"/>
  <c r="F421" i="13"/>
  <c r="E423" i="13"/>
  <c r="E421" i="13"/>
  <c r="G421" i="13" l="1"/>
  <c r="J421" i="13"/>
  <c r="I421" i="13"/>
  <c r="J423" i="13"/>
  <c r="I423" i="13"/>
  <c r="G423" i="13"/>
  <c r="F12" i="20"/>
  <c r="F14" i="20"/>
  <c r="F31" i="20"/>
  <c r="H12" i="20"/>
  <c r="H14" i="20"/>
  <c r="H31" i="20"/>
  <c r="H11" i="20" l="1"/>
  <c r="H10" i="20" s="1"/>
  <c r="F11" i="20"/>
  <c r="F10" i="20" s="1"/>
  <c r="E26" i="20"/>
  <c r="G22" i="18"/>
  <c r="E108" i="17"/>
  <c r="E48" i="10"/>
  <c r="G68" i="7"/>
  <c r="G58" i="7"/>
  <c r="E56" i="7"/>
  <c r="G22" i="5"/>
  <c r="J22" i="5"/>
  <c r="J45" i="10"/>
  <c r="E126" i="17" l="1"/>
  <c r="G267" i="13"/>
  <c r="G266" i="13"/>
  <c r="G265" i="13"/>
  <c r="G264" i="13"/>
  <c r="G44" i="13"/>
  <c r="G43" i="13"/>
  <c r="G42" i="13"/>
  <c r="G41" i="13"/>
  <c r="G40" i="13"/>
  <c r="G20" i="13"/>
  <c r="J26" i="19"/>
  <c r="G25" i="19"/>
  <c r="J25" i="19"/>
  <c r="G22" i="19"/>
  <c r="G183" i="13"/>
  <c r="G234" i="13"/>
  <c r="G193" i="13"/>
  <c r="G53" i="10" l="1"/>
  <c r="E21" i="14"/>
  <c r="F21" i="14"/>
  <c r="E23" i="14"/>
  <c r="F23" i="14"/>
  <c r="G27" i="18"/>
  <c r="G26" i="18"/>
  <c r="E12" i="12" l="1"/>
  <c r="H12" i="12"/>
  <c r="I17" i="4" l="1"/>
  <c r="J17" i="4"/>
  <c r="J16" i="4"/>
  <c r="I16" i="4"/>
  <c r="G17" i="4"/>
  <c r="G16" i="4"/>
  <c r="H10" i="5" l="1"/>
  <c r="E10" i="5"/>
  <c r="H15" i="10"/>
  <c r="H14" i="10" s="1"/>
  <c r="H20" i="6"/>
  <c r="F20" i="6"/>
  <c r="I20" i="6" s="1"/>
  <c r="E20" i="6"/>
  <c r="H94" i="17"/>
  <c r="J109" i="17"/>
  <c r="I109" i="17"/>
  <c r="I110" i="17"/>
  <c r="G109" i="17"/>
  <c r="G102" i="16"/>
  <c r="G101" i="16"/>
  <c r="F149" i="16"/>
  <c r="E149" i="16"/>
  <c r="H12" i="18"/>
  <c r="F12" i="18"/>
  <c r="E12" i="18"/>
  <c r="H25" i="18"/>
  <c r="F25" i="18"/>
  <c r="E25" i="18"/>
  <c r="H15" i="4"/>
  <c r="H12" i="4" s="1"/>
  <c r="H11" i="4" s="1"/>
  <c r="F15" i="4"/>
  <c r="E15" i="4"/>
  <c r="J15" i="4" s="1"/>
  <c r="G55" i="10"/>
  <c r="G67" i="7"/>
  <c r="J65" i="7"/>
  <c r="I23" i="5"/>
  <c r="G23" i="5"/>
  <c r="J23" i="5"/>
  <c r="J13" i="4"/>
  <c r="J14" i="4"/>
  <c r="I13" i="4"/>
  <c r="G13" i="4"/>
  <c r="J24" i="19"/>
  <c r="I24" i="19"/>
  <c r="G24" i="19"/>
  <c r="F98" i="17"/>
  <c r="E98" i="17"/>
  <c r="J73" i="16"/>
  <c r="J72" i="16"/>
  <c r="J71" i="16"/>
  <c r="J70" i="16"/>
  <c r="J69" i="16"/>
  <c r="J66" i="16"/>
  <c r="J65" i="16"/>
  <c r="J64" i="16"/>
  <c r="J63" i="16"/>
  <c r="J62" i="16"/>
  <c r="J59" i="16"/>
  <c r="J56" i="16"/>
  <c r="G68" i="16"/>
  <c r="G67" i="16"/>
  <c r="I196" i="13"/>
  <c r="J196" i="13"/>
  <c r="G196" i="13"/>
  <c r="J191" i="13"/>
  <c r="I191" i="13"/>
  <c r="G191" i="13"/>
  <c r="E100" i="16"/>
  <c r="F100" i="16"/>
  <c r="G122" i="16"/>
  <c r="I122" i="16"/>
  <c r="J122" i="16"/>
  <c r="G121" i="16"/>
  <c r="I121" i="16"/>
  <c r="J121" i="16"/>
  <c r="G120" i="16"/>
  <c r="I120" i="16"/>
  <c r="J120" i="16"/>
  <c r="G119" i="16"/>
  <c r="I119" i="16"/>
  <c r="J119" i="16"/>
  <c r="G23" i="16"/>
  <c r="I17" i="16"/>
  <c r="G17" i="16"/>
  <c r="G64" i="15"/>
  <c r="G26" i="19"/>
  <c r="G102" i="17"/>
  <c r="F101" i="17"/>
  <c r="E101" i="17"/>
  <c r="G283" i="13"/>
  <c r="G98" i="16"/>
  <c r="I98" i="16"/>
  <c r="J98" i="16"/>
  <c r="G97" i="16"/>
  <c r="I97" i="16"/>
  <c r="J97" i="16"/>
  <c r="G96" i="16"/>
  <c r="I96" i="16"/>
  <c r="J96" i="16"/>
  <c r="F78" i="16"/>
  <c r="E78" i="16"/>
  <c r="G39" i="10"/>
  <c r="I39" i="10"/>
  <c r="J39" i="10"/>
  <c r="G25" i="10"/>
  <c r="G51" i="16"/>
  <c r="I51" i="16"/>
  <c r="J51" i="16"/>
  <c r="G29" i="6"/>
  <c r="G105" i="17"/>
  <c r="G103" i="17"/>
  <c r="G100" i="17"/>
  <c r="G97" i="17"/>
  <c r="G96" i="17"/>
  <c r="F95" i="17"/>
  <c r="E95" i="17"/>
  <c r="F104" i="17"/>
  <c r="E104" i="17"/>
  <c r="F106" i="17"/>
  <c r="E106" i="17"/>
  <c r="G107" i="17"/>
  <c r="G259" i="13"/>
  <c r="G39" i="13"/>
  <c r="G16" i="13"/>
  <c r="G37" i="15"/>
  <c r="I37" i="15"/>
  <c r="J37" i="15"/>
  <c r="G21" i="15"/>
  <c r="I21" i="15"/>
  <c r="J21" i="15"/>
  <c r="E12" i="1"/>
  <c r="G13" i="1"/>
  <c r="H13" i="1"/>
  <c r="I14" i="1"/>
  <c r="J14" i="1"/>
  <c r="E12" i="2"/>
  <c r="F12" i="2"/>
  <c r="H12" i="2"/>
  <c r="I12" i="2" s="1"/>
  <c r="G13" i="2"/>
  <c r="I13" i="2"/>
  <c r="J13" i="2"/>
  <c r="G14" i="2"/>
  <c r="I14" i="2"/>
  <c r="J14" i="2"/>
  <c r="E15" i="2"/>
  <c r="F15" i="2"/>
  <c r="H15" i="2"/>
  <c r="G16" i="2"/>
  <c r="I16" i="2"/>
  <c r="J16" i="2"/>
  <c r="G17" i="2"/>
  <c r="I17" i="2"/>
  <c r="J17" i="2"/>
  <c r="G18" i="3"/>
  <c r="I18" i="3"/>
  <c r="J18" i="3"/>
  <c r="G19" i="3"/>
  <c r="I19" i="3"/>
  <c r="J19" i="3"/>
  <c r="G20" i="3"/>
  <c r="I20" i="3"/>
  <c r="J20" i="3"/>
  <c r="E22" i="3"/>
  <c r="F22" i="3"/>
  <c r="H16" i="3"/>
  <c r="H10" i="3" s="1"/>
  <c r="G23" i="3"/>
  <c r="I23" i="3"/>
  <c r="J23" i="3"/>
  <c r="G25" i="3"/>
  <c r="I25" i="3"/>
  <c r="J25" i="3"/>
  <c r="G26" i="3"/>
  <c r="I26" i="3"/>
  <c r="J26" i="3"/>
  <c r="G27" i="3"/>
  <c r="I27" i="3"/>
  <c r="J27" i="3"/>
  <c r="G28" i="3"/>
  <c r="I28" i="3"/>
  <c r="J28" i="3"/>
  <c r="G29" i="3"/>
  <c r="I29" i="3"/>
  <c r="J29" i="3"/>
  <c r="G30" i="3"/>
  <c r="I30" i="3"/>
  <c r="J30" i="3"/>
  <c r="G31" i="3"/>
  <c r="I31" i="3"/>
  <c r="J31" i="3"/>
  <c r="G32" i="3"/>
  <c r="I32" i="3"/>
  <c r="J32" i="3"/>
  <c r="G33" i="3"/>
  <c r="I33" i="3"/>
  <c r="J33" i="3"/>
  <c r="G34" i="3"/>
  <c r="I34" i="3"/>
  <c r="J34" i="3"/>
  <c r="G35" i="3"/>
  <c r="I35" i="3"/>
  <c r="J35" i="3"/>
  <c r="G36" i="3"/>
  <c r="I36" i="3"/>
  <c r="J36" i="3"/>
  <c r="G37" i="3"/>
  <c r="I37" i="3"/>
  <c r="J37" i="3"/>
  <c r="G38" i="3"/>
  <c r="I38" i="3"/>
  <c r="J38" i="3"/>
  <c r="G39" i="3"/>
  <c r="I39" i="3"/>
  <c r="J39" i="3"/>
  <c r="G40" i="3"/>
  <c r="I40" i="3"/>
  <c r="J40" i="3"/>
  <c r="G41" i="3"/>
  <c r="I41" i="3"/>
  <c r="J41" i="3"/>
  <c r="G42" i="3"/>
  <c r="I42" i="3"/>
  <c r="J42" i="3"/>
  <c r="G43" i="3"/>
  <c r="I43" i="3"/>
  <c r="J43" i="3"/>
  <c r="G45" i="3"/>
  <c r="I45" i="3"/>
  <c r="J45" i="3"/>
  <c r="G46" i="3"/>
  <c r="I46" i="3"/>
  <c r="J46" i="3"/>
  <c r="G47" i="3"/>
  <c r="I47" i="3"/>
  <c r="J47" i="3"/>
  <c r="G50" i="3"/>
  <c r="E51" i="3"/>
  <c r="F51" i="3"/>
  <c r="H51" i="3"/>
  <c r="J51" i="3" s="1"/>
  <c r="G52" i="3"/>
  <c r="I52" i="3"/>
  <c r="J52" i="3"/>
  <c r="G14" i="4"/>
  <c r="I14" i="4"/>
  <c r="G18" i="4"/>
  <c r="I18" i="4"/>
  <c r="J18" i="4"/>
  <c r="E19" i="4"/>
  <c r="F19" i="4"/>
  <c r="H19" i="4"/>
  <c r="G21" i="4"/>
  <c r="I21" i="4"/>
  <c r="J21" i="4"/>
  <c r="G11" i="5"/>
  <c r="G17" i="5"/>
  <c r="I17" i="5"/>
  <c r="J17" i="5"/>
  <c r="G18" i="5"/>
  <c r="I18" i="5"/>
  <c r="J18" i="5"/>
  <c r="G19" i="5"/>
  <c r="I19" i="5"/>
  <c r="J19" i="5"/>
  <c r="G21" i="5"/>
  <c r="I21" i="5"/>
  <c r="J21" i="5"/>
  <c r="G24" i="5"/>
  <c r="I24" i="5"/>
  <c r="J24" i="5"/>
  <c r="G26" i="5"/>
  <c r="I26" i="5"/>
  <c r="J26" i="5"/>
  <c r="G27" i="5"/>
  <c r="I27" i="5"/>
  <c r="J27" i="5"/>
  <c r="G29" i="5"/>
  <c r="I29" i="5"/>
  <c r="J29" i="5"/>
  <c r="E18" i="6"/>
  <c r="F18" i="6"/>
  <c r="H18" i="6"/>
  <c r="G19" i="6"/>
  <c r="I19" i="6"/>
  <c r="J19" i="6"/>
  <c r="G21" i="6"/>
  <c r="I21" i="6"/>
  <c r="J21" i="6"/>
  <c r="E22" i="6"/>
  <c r="F22" i="6"/>
  <c r="H22" i="6"/>
  <c r="J22" i="6" s="1"/>
  <c r="G23" i="6"/>
  <c r="I23" i="6"/>
  <c r="J23" i="6"/>
  <c r="G25" i="6"/>
  <c r="I25" i="6"/>
  <c r="J25" i="6"/>
  <c r="G26" i="6"/>
  <c r="I26" i="6"/>
  <c r="J26" i="6"/>
  <c r="G27" i="6"/>
  <c r="I27" i="6"/>
  <c r="J27" i="6"/>
  <c r="G28" i="6"/>
  <c r="I28" i="6"/>
  <c r="J28" i="6"/>
  <c r="I29" i="6"/>
  <c r="J29" i="6"/>
  <c r="G30" i="6"/>
  <c r="I30" i="6"/>
  <c r="J30" i="6"/>
  <c r="G31" i="6"/>
  <c r="I31" i="6"/>
  <c r="J31" i="6"/>
  <c r="G32" i="6"/>
  <c r="I32" i="6"/>
  <c r="J32" i="6"/>
  <c r="G33" i="6"/>
  <c r="I33" i="6"/>
  <c r="J33" i="6"/>
  <c r="G34" i="6"/>
  <c r="I34" i="6"/>
  <c r="J34" i="6"/>
  <c r="G35" i="6"/>
  <c r="I35" i="6"/>
  <c r="J35" i="6"/>
  <c r="G36" i="6"/>
  <c r="I36" i="6"/>
  <c r="J36" i="6"/>
  <c r="G37" i="6"/>
  <c r="I37" i="6"/>
  <c r="J37" i="6"/>
  <c r="G38" i="6"/>
  <c r="I38" i="6"/>
  <c r="J38" i="6"/>
  <c r="G39" i="6"/>
  <c r="I39" i="6"/>
  <c r="J39" i="6"/>
  <c r="G40" i="6"/>
  <c r="I40" i="6"/>
  <c r="J40" i="6"/>
  <c r="G41" i="6"/>
  <c r="I41" i="6"/>
  <c r="J41" i="6"/>
  <c r="G44" i="6"/>
  <c r="I44" i="6"/>
  <c r="J44" i="6"/>
  <c r="G45" i="6"/>
  <c r="I45" i="6"/>
  <c r="J45" i="6"/>
  <c r="G46" i="6"/>
  <c r="I46" i="6"/>
  <c r="J46" i="6"/>
  <c r="G47" i="6"/>
  <c r="I47" i="6"/>
  <c r="J47" i="6"/>
  <c r="G48" i="6"/>
  <c r="I48" i="6"/>
  <c r="J48" i="6"/>
  <c r="G49" i="6"/>
  <c r="I49" i="6"/>
  <c r="J49" i="6"/>
  <c r="G52" i="6"/>
  <c r="I52" i="6"/>
  <c r="J52" i="6"/>
  <c r="G12" i="7"/>
  <c r="I12" i="7"/>
  <c r="J12" i="7"/>
  <c r="G13" i="7"/>
  <c r="I13" i="7"/>
  <c r="J13" i="7"/>
  <c r="G14" i="7"/>
  <c r="I14" i="7"/>
  <c r="J14" i="7"/>
  <c r="G17" i="7"/>
  <c r="I17" i="7"/>
  <c r="J17" i="7"/>
  <c r="E19" i="7"/>
  <c r="F19" i="7"/>
  <c r="H19" i="7"/>
  <c r="G20" i="7"/>
  <c r="I20" i="7"/>
  <c r="J20" i="7"/>
  <c r="G22" i="7"/>
  <c r="I22" i="7"/>
  <c r="J22" i="7"/>
  <c r="G23" i="7"/>
  <c r="I23" i="7"/>
  <c r="J23" i="7"/>
  <c r="G24" i="7"/>
  <c r="I24" i="7"/>
  <c r="J24" i="7"/>
  <c r="E26" i="7"/>
  <c r="F26" i="7"/>
  <c r="H26" i="7"/>
  <c r="G27" i="7"/>
  <c r="I27" i="7"/>
  <c r="J27" i="7"/>
  <c r="G28" i="7"/>
  <c r="I28" i="7"/>
  <c r="J28" i="7"/>
  <c r="G29" i="7"/>
  <c r="I29" i="7"/>
  <c r="J29" i="7"/>
  <c r="G30" i="7"/>
  <c r="I30" i="7"/>
  <c r="J30" i="7"/>
  <c r="G31" i="7"/>
  <c r="I31" i="7"/>
  <c r="J31" i="7"/>
  <c r="G32" i="7"/>
  <c r="I32" i="7"/>
  <c r="J32" i="7"/>
  <c r="G33" i="7"/>
  <c r="I33" i="7"/>
  <c r="J33" i="7"/>
  <c r="G34" i="7"/>
  <c r="I34" i="7"/>
  <c r="J34" i="7"/>
  <c r="G35" i="7"/>
  <c r="I35" i="7"/>
  <c r="J35" i="7"/>
  <c r="G36" i="7"/>
  <c r="I36" i="7"/>
  <c r="J36" i="7"/>
  <c r="G37" i="7"/>
  <c r="I37" i="7"/>
  <c r="J37" i="7"/>
  <c r="G38" i="7"/>
  <c r="I38" i="7"/>
  <c r="J38" i="7"/>
  <c r="G39" i="7"/>
  <c r="I39" i="7"/>
  <c r="J39" i="7"/>
  <c r="G40" i="7"/>
  <c r="I40" i="7"/>
  <c r="J40" i="7"/>
  <c r="G41" i="7"/>
  <c r="I41" i="7"/>
  <c r="J41" i="7"/>
  <c r="G42" i="7"/>
  <c r="I42" i="7"/>
  <c r="J42" i="7"/>
  <c r="G44" i="7"/>
  <c r="I44" i="7"/>
  <c r="J44" i="7"/>
  <c r="G45" i="7"/>
  <c r="I45" i="7"/>
  <c r="J45" i="7"/>
  <c r="G46" i="7"/>
  <c r="I46" i="7"/>
  <c r="J46" i="7"/>
  <c r="G48" i="7"/>
  <c r="I48" i="7"/>
  <c r="J48" i="7"/>
  <c r="G50" i="7"/>
  <c r="I50" i="7"/>
  <c r="J50" i="7"/>
  <c r="G52" i="7"/>
  <c r="I52" i="7"/>
  <c r="J52" i="7"/>
  <c r="G53" i="7"/>
  <c r="I53" i="7"/>
  <c r="J53" i="7"/>
  <c r="G54" i="7"/>
  <c r="I54" i="7"/>
  <c r="J54" i="7"/>
  <c r="G55" i="7"/>
  <c r="I55" i="7"/>
  <c r="J55" i="7"/>
  <c r="G57" i="7"/>
  <c r="I57" i="7"/>
  <c r="J57" i="7"/>
  <c r="F59" i="7"/>
  <c r="H59" i="7"/>
  <c r="G60" i="7"/>
  <c r="I60" i="7"/>
  <c r="J60" i="7"/>
  <c r="G62" i="7"/>
  <c r="I62" i="7"/>
  <c r="J62" i="7"/>
  <c r="G63" i="7"/>
  <c r="I63" i="7"/>
  <c r="J63" i="7"/>
  <c r="G64" i="7"/>
  <c r="I64" i="7"/>
  <c r="J64" i="7"/>
  <c r="G65" i="7"/>
  <c r="G69" i="7"/>
  <c r="I69" i="7"/>
  <c r="J69" i="7"/>
  <c r="G70" i="7"/>
  <c r="I70" i="7"/>
  <c r="J70" i="7"/>
  <c r="E71" i="7"/>
  <c r="F71" i="7"/>
  <c r="H71" i="7"/>
  <c r="G73" i="7"/>
  <c r="I73" i="7"/>
  <c r="J73" i="7"/>
  <c r="G75" i="7"/>
  <c r="I75" i="7"/>
  <c r="J75" i="7"/>
  <c r="G76" i="7"/>
  <c r="I76" i="7"/>
  <c r="J76" i="7"/>
  <c r="H11" i="8"/>
  <c r="G12" i="8"/>
  <c r="I12" i="8"/>
  <c r="J12" i="8"/>
  <c r="G13" i="8"/>
  <c r="I13" i="8"/>
  <c r="J13" i="8"/>
  <c r="G14" i="8"/>
  <c r="I14" i="8"/>
  <c r="J14" i="8"/>
  <c r="G15" i="8"/>
  <c r="I15" i="8"/>
  <c r="J15" i="8"/>
  <c r="G16" i="8"/>
  <c r="I16" i="8"/>
  <c r="J16" i="8"/>
  <c r="G17" i="8"/>
  <c r="I17" i="8"/>
  <c r="J17" i="8"/>
  <c r="G18" i="8"/>
  <c r="I18" i="8"/>
  <c r="J18" i="8"/>
  <c r="E11" i="9"/>
  <c r="F11" i="9"/>
  <c r="H11" i="9"/>
  <c r="G12" i="9"/>
  <c r="I12" i="9"/>
  <c r="J12" i="9"/>
  <c r="G13" i="9"/>
  <c r="I13" i="9"/>
  <c r="J13" i="9"/>
  <c r="G12" i="10"/>
  <c r="I12" i="10"/>
  <c r="J12" i="10"/>
  <c r="E15" i="10"/>
  <c r="E14" i="10" s="1"/>
  <c r="F15" i="10"/>
  <c r="F14" i="10" s="1"/>
  <c r="G16" i="10"/>
  <c r="I16" i="10"/>
  <c r="J16" i="10"/>
  <c r="G17" i="10"/>
  <c r="I17" i="10"/>
  <c r="J17" i="10"/>
  <c r="G18" i="10"/>
  <c r="I18" i="10"/>
  <c r="J18" i="10"/>
  <c r="G19" i="10"/>
  <c r="I19" i="10"/>
  <c r="J19" i="10"/>
  <c r="G20" i="10"/>
  <c r="I20" i="10"/>
  <c r="J20" i="10"/>
  <c r="G21" i="10"/>
  <c r="I21" i="10"/>
  <c r="J21" i="10"/>
  <c r="G22" i="10"/>
  <c r="I22" i="10"/>
  <c r="J22" i="10"/>
  <c r="G24" i="10"/>
  <c r="I24" i="10"/>
  <c r="J24" i="10"/>
  <c r="I25" i="10"/>
  <c r="J25" i="10"/>
  <c r="G26" i="10"/>
  <c r="I26" i="10"/>
  <c r="J26" i="10"/>
  <c r="G27" i="10"/>
  <c r="I27" i="10"/>
  <c r="J27" i="10"/>
  <c r="G28" i="10"/>
  <c r="I28" i="10"/>
  <c r="J28" i="10"/>
  <c r="G29" i="10"/>
  <c r="I29" i="10"/>
  <c r="J29" i="10"/>
  <c r="G30" i="10"/>
  <c r="I30" i="10"/>
  <c r="J30" i="10"/>
  <c r="G31" i="10"/>
  <c r="I31" i="10"/>
  <c r="J31" i="10"/>
  <c r="G32" i="10"/>
  <c r="I32" i="10"/>
  <c r="J32" i="10"/>
  <c r="G33" i="10"/>
  <c r="I33" i="10"/>
  <c r="J33" i="10"/>
  <c r="G34" i="10"/>
  <c r="I34" i="10"/>
  <c r="J34" i="10"/>
  <c r="G35" i="10"/>
  <c r="I35" i="10"/>
  <c r="J35" i="10"/>
  <c r="G36" i="10"/>
  <c r="I36" i="10"/>
  <c r="J36" i="10"/>
  <c r="G37" i="10"/>
  <c r="I37" i="10"/>
  <c r="J37" i="10"/>
  <c r="G38" i="10"/>
  <c r="I38" i="10"/>
  <c r="J38" i="10"/>
  <c r="G40" i="10"/>
  <c r="I40" i="10"/>
  <c r="J40" i="10"/>
  <c r="G41" i="10"/>
  <c r="I41" i="10"/>
  <c r="J41" i="10"/>
  <c r="G42" i="10"/>
  <c r="I42" i="10"/>
  <c r="J42" i="10"/>
  <c r="G43" i="10"/>
  <c r="I43" i="10"/>
  <c r="J43" i="10"/>
  <c r="G44" i="10"/>
  <c r="I44" i="10"/>
  <c r="J44" i="10"/>
  <c r="G45" i="10"/>
  <c r="G48" i="10"/>
  <c r="G50" i="10"/>
  <c r="I50" i="10"/>
  <c r="J50" i="10"/>
  <c r="G51" i="10"/>
  <c r="I51" i="10"/>
  <c r="J51" i="10"/>
  <c r="E52" i="10"/>
  <c r="F52" i="10"/>
  <c r="H52" i="10"/>
  <c r="J52" i="10" s="1"/>
  <c r="G54" i="10"/>
  <c r="I54" i="10"/>
  <c r="J54" i="10"/>
  <c r="I55" i="10"/>
  <c r="J55" i="10"/>
  <c r="E11" i="11"/>
  <c r="E10" i="11" s="1"/>
  <c r="F11" i="11"/>
  <c r="F10" i="11" s="1"/>
  <c r="H11" i="11"/>
  <c r="G12" i="11"/>
  <c r="I12" i="11"/>
  <c r="J12" i="11"/>
  <c r="E11" i="12"/>
  <c r="E10" i="12" s="1"/>
  <c r="G12" i="12"/>
  <c r="H11" i="12"/>
  <c r="G14" i="12"/>
  <c r="J14" i="12"/>
  <c r="G15" i="12"/>
  <c r="J15" i="12"/>
  <c r="G13" i="13"/>
  <c r="I13" i="13"/>
  <c r="J13" i="13"/>
  <c r="G14" i="13"/>
  <c r="I14" i="13"/>
  <c r="J14" i="13"/>
  <c r="G15" i="13"/>
  <c r="I15" i="13"/>
  <c r="J15" i="13"/>
  <c r="I16" i="13"/>
  <c r="J16" i="13"/>
  <c r="G17" i="13"/>
  <c r="I17" i="13"/>
  <c r="J17" i="13"/>
  <c r="G18" i="13"/>
  <c r="I18" i="13"/>
  <c r="J18" i="13"/>
  <c r="G19" i="13"/>
  <c r="I19" i="13"/>
  <c r="J19" i="13"/>
  <c r="G21" i="13"/>
  <c r="I21" i="13"/>
  <c r="J21" i="13"/>
  <c r="G22" i="13"/>
  <c r="I22" i="13"/>
  <c r="J22" i="13"/>
  <c r="G23" i="13"/>
  <c r="I23" i="13"/>
  <c r="J23" i="13"/>
  <c r="G24" i="13"/>
  <c r="I24" i="13"/>
  <c r="J24" i="13"/>
  <c r="G25" i="13"/>
  <c r="I25" i="13"/>
  <c r="J25" i="13"/>
  <c r="G26" i="13"/>
  <c r="I26" i="13"/>
  <c r="J26" i="13"/>
  <c r="G27" i="13"/>
  <c r="I27" i="13"/>
  <c r="J27" i="13"/>
  <c r="G28" i="13"/>
  <c r="I28" i="13"/>
  <c r="J28" i="13"/>
  <c r="E30" i="13"/>
  <c r="F30" i="13"/>
  <c r="H30" i="13"/>
  <c r="E34" i="13"/>
  <c r="F34" i="13"/>
  <c r="G35" i="13"/>
  <c r="I35" i="13"/>
  <c r="J35" i="13"/>
  <c r="G36" i="13"/>
  <c r="I36" i="13"/>
  <c r="J36" i="13"/>
  <c r="G37" i="13"/>
  <c r="I37" i="13"/>
  <c r="J37" i="13"/>
  <c r="G38" i="13"/>
  <c r="I38" i="13"/>
  <c r="J38" i="13"/>
  <c r="I39" i="13"/>
  <c r="J39" i="13"/>
  <c r="G45" i="13"/>
  <c r="I45" i="13"/>
  <c r="J45" i="13"/>
  <c r="G46" i="13"/>
  <c r="I46" i="13"/>
  <c r="J46" i="13"/>
  <c r="E47" i="13"/>
  <c r="F47" i="13"/>
  <c r="H47" i="13"/>
  <c r="H33" i="13" s="1"/>
  <c r="E136" i="13"/>
  <c r="F136" i="13"/>
  <c r="H136" i="13"/>
  <c r="G137" i="13"/>
  <c r="I137" i="13"/>
  <c r="J137" i="13"/>
  <c r="G138" i="13"/>
  <c r="I138" i="13"/>
  <c r="J138" i="13"/>
  <c r="G139" i="13"/>
  <c r="I139" i="13"/>
  <c r="J139" i="13"/>
  <c r="G140" i="13"/>
  <c r="I140" i="13"/>
  <c r="J140" i="13"/>
  <c r="G141" i="13"/>
  <c r="I141" i="13"/>
  <c r="J141" i="13"/>
  <c r="G143" i="13"/>
  <c r="I143" i="13"/>
  <c r="J143" i="13"/>
  <c r="G145" i="13"/>
  <c r="I145" i="13"/>
  <c r="J145" i="13"/>
  <c r="G146" i="13"/>
  <c r="I146" i="13"/>
  <c r="J146" i="13"/>
  <c r="G147" i="13"/>
  <c r="I147" i="13"/>
  <c r="J147" i="13"/>
  <c r="G148" i="13"/>
  <c r="I148" i="13"/>
  <c r="J148" i="13"/>
  <c r="G149" i="13"/>
  <c r="I149" i="13"/>
  <c r="J149" i="13"/>
  <c r="G150" i="13"/>
  <c r="I150" i="13"/>
  <c r="J150" i="13"/>
  <c r="G151" i="13"/>
  <c r="I151" i="13"/>
  <c r="J151" i="13"/>
  <c r="G152" i="13"/>
  <c r="I152" i="13"/>
  <c r="J152" i="13"/>
  <c r="G153" i="13"/>
  <c r="I153" i="13"/>
  <c r="J153" i="13"/>
  <c r="G155" i="13"/>
  <c r="I155" i="13"/>
  <c r="J155" i="13"/>
  <c r="G157" i="13"/>
  <c r="I157" i="13"/>
  <c r="J157" i="13"/>
  <c r="G159" i="13"/>
  <c r="I159" i="13"/>
  <c r="J159" i="13"/>
  <c r="E184" i="13"/>
  <c r="F184" i="13"/>
  <c r="H184" i="13"/>
  <c r="J184" i="13" s="1"/>
  <c r="G185" i="13"/>
  <c r="I185" i="13"/>
  <c r="J185" i="13"/>
  <c r="G186" i="13"/>
  <c r="I186" i="13"/>
  <c r="J186" i="13"/>
  <c r="G187" i="13"/>
  <c r="I187" i="13"/>
  <c r="J187" i="13"/>
  <c r="G188" i="13"/>
  <c r="I188" i="13"/>
  <c r="J188" i="13"/>
  <c r="G189" i="13"/>
  <c r="I189" i="13"/>
  <c r="J189" i="13"/>
  <c r="G190" i="13"/>
  <c r="I190" i="13"/>
  <c r="J190" i="13"/>
  <c r="G192" i="13"/>
  <c r="I192" i="13"/>
  <c r="J192" i="13"/>
  <c r="G194" i="13"/>
  <c r="I194" i="13"/>
  <c r="J194" i="13"/>
  <c r="G195" i="13"/>
  <c r="I195" i="13"/>
  <c r="J195" i="13"/>
  <c r="G197" i="13"/>
  <c r="I197" i="13"/>
  <c r="J197" i="13"/>
  <c r="G198" i="13"/>
  <c r="I198" i="13"/>
  <c r="J198" i="13"/>
  <c r="G199" i="13"/>
  <c r="I199" i="13"/>
  <c r="J199" i="13"/>
  <c r="G200" i="13"/>
  <c r="I200" i="13"/>
  <c r="J200" i="13"/>
  <c r="G201" i="13"/>
  <c r="I201" i="13"/>
  <c r="J201" i="13"/>
  <c r="G202" i="13"/>
  <c r="I202" i="13"/>
  <c r="J202" i="13"/>
  <c r="G203" i="13"/>
  <c r="I203" i="13"/>
  <c r="J203" i="13"/>
  <c r="E205" i="13"/>
  <c r="F205" i="13"/>
  <c r="H205" i="13"/>
  <c r="G206" i="13"/>
  <c r="I206" i="13"/>
  <c r="J206" i="13"/>
  <c r="G207" i="13"/>
  <c r="I207" i="13"/>
  <c r="J207" i="13"/>
  <c r="G208" i="13"/>
  <c r="I208" i="13"/>
  <c r="J208" i="13"/>
  <c r="G209" i="13"/>
  <c r="I209" i="13"/>
  <c r="J209" i="13"/>
  <c r="G210" i="13"/>
  <c r="I210" i="13"/>
  <c r="J210" i="13"/>
  <c r="G211" i="13"/>
  <c r="I211" i="13"/>
  <c r="J211" i="13"/>
  <c r="G212" i="13"/>
  <c r="I212" i="13"/>
  <c r="J212" i="13"/>
  <c r="G214" i="13"/>
  <c r="I214" i="13"/>
  <c r="J214" i="13"/>
  <c r="G215" i="13"/>
  <c r="I215" i="13"/>
  <c r="J215" i="13"/>
  <c r="G216" i="13"/>
  <c r="I216" i="13"/>
  <c r="J216" i="13"/>
  <c r="G217" i="13"/>
  <c r="I217" i="13"/>
  <c r="J217" i="13"/>
  <c r="G218" i="13"/>
  <c r="I218" i="13"/>
  <c r="J218" i="13"/>
  <c r="G219" i="13"/>
  <c r="I219" i="13"/>
  <c r="J219" i="13"/>
  <c r="G220" i="13"/>
  <c r="I220" i="13"/>
  <c r="J220" i="13"/>
  <c r="G221" i="13"/>
  <c r="I221" i="13"/>
  <c r="J221" i="13"/>
  <c r="G222" i="13"/>
  <c r="I222" i="13"/>
  <c r="J222" i="13"/>
  <c r="G223" i="13"/>
  <c r="I223" i="13"/>
  <c r="J223" i="13"/>
  <c r="G224" i="13"/>
  <c r="I224" i="13"/>
  <c r="J224" i="13"/>
  <c r="G225" i="13"/>
  <c r="I225" i="13"/>
  <c r="J225" i="13"/>
  <c r="E226" i="13"/>
  <c r="F226" i="13"/>
  <c r="H226" i="13"/>
  <c r="G227" i="13"/>
  <c r="I227" i="13"/>
  <c r="J227" i="13"/>
  <c r="G228" i="13"/>
  <c r="I228" i="13"/>
  <c r="J228" i="13"/>
  <c r="G229" i="13"/>
  <c r="I229" i="13"/>
  <c r="J229" i="13"/>
  <c r="G230" i="13"/>
  <c r="I230" i="13"/>
  <c r="J230" i="13"/>
  <c r="G231" i="13"/>
  <c r="I231" i="13"/>
  <c r="J231" i="13"/>
  <c r="G232" i="13"/>
  <c r="I232" i="13"/>
  <c r="J232" i="13"/>
  <c r="G233" i="13"/>
  <c r="I233" i="13"/>
  <c r="J233" i="13"/>
  <c r="G235" i="13"/>
  <c r="I235" i="13"/>
  <c r="J235" i="13"/>
  <c r="G236" i="13"/>
  <c r="I236" i="13"/>
  <c r="J236" i="13"/>
  <c r="G237" i="13"/>
  <c r="I237" i="13"/>
  <c r="J237" i="13"/>
  <c r="G239" i="13"/>
  <c r="I239" i="13"/>
  <c r="J239" i="13"/>
  <c r="G240" i="13"/>
  <c r="I240" i="13"/>
  <c r="J240" i="13"/>
  <c r="G241" i="13"/>
  <c r="I241" i="13"/>
  <c r="J241" i="13"/>
  <c r="G242" i="13"/>
  <c r="I242" i="13"/>
  <c r="J242" i="13"/>
  <c r="G243" i="13"/>
  <c r="I243" i="13"/>
  <c r="J243" i="13"/>
  <c r="G244" i="13"/>
  <c r="I244" i="13"/>
  <c r="J244" i="13"/>
  <c r="G245" i="13"/>
  <c r="I245" i="13"/>
  <c r="J245" i="13"/>
  <c r="G248" i="13"/>
  <c r="I248" i="13"/>
  <c r="J248" i="13"/>
  <c r="G249" i="13"/>
  <c r="I249" i="13"/>
  <c r="J249" i="13"/>
  <c r="G252" i="13"/>
  <c r="I252" i="13"/>
  <c r="J252" i="13"/>
  <c r="G253" i="13"/>
  <c r="I253" i="13"/>
  <c r="J253" i="13"/>
  <c r="G254" i="13"/>
  <c r="E258" i="13"/>
  <c r="F258" i="13"/>
  <c r="H258" i="13"/>
  <c r="I258" i="13" s="1"/>
  <c r="I259" i="13"/>
  <c r="J259" i="13"/>
  <c r="G260" i="13"/>
  <c r="I260" i="13"/>
  <c r="J260" i="13"/>
  <c r="G261" i="13"/>
  <c r="I261" i="13"/>
  <c r="J261" i="13"/>
  <c r="G262" i="13"/>
  <c r="I262" i="13"/>
  <c r="J262" i="13"/>
  <c r="G263" i="13"/>
  <c r="I263" i="13"/>
  <c r="J263" i="13"/>
  <c r="G268" i="13"/>
  <c r="I268" i="13"/>
  <c r="J268" i="13"/>
  <c r="G269" i="13"/>
  <c r="I269" i="13"/>
  <c r="J269" i="13"/>
  <c r="E270" i="13"/>
  <c r="F270" i="13"/>
  <c r="F257" i="13" s="1"/>
  <c r="H270" i="13"/>
  <c r="E274" i="13"/>
  <c r="F274" i="13"/>
  <c r="G274" i="13" s="1"/>
  <c r="H274" i="13"/>
  <c r="G275" i="13"/>
  <c r="I275" i="13"/>
  <c r="J275" i="13"/>
  <c r="G276" i="13"/>
  <c r="I276" i="13"/>
  <c r="J276" i="13"/>
  <c r="E277" i="13"/>
  <c r="F277" i="13"/>
  <c r="H277" i="13"/>
  <c r="G278" i="13"/>
  <c r="I278" i="13"/>
  <c r="J278" i="13"/>
  <c r="G279" i="13"/>
  <c r="I279" i="13"/>
  <c r="J279" i="13"/>
  <c r="G280" i="13"/>
  <c r="I280" i="13"/>
  <c r="J280" i="13"/>
  <c r="E281" i="13"/>
  <c r="F281" i="13"/>
  <c r="H281" i="13"/>
  <c r="G282" i="13"/>
  <c r="I282" i="13"/>
  <c r="J282" i="13"/>
  <c r="G284" i="13"/>
  <c r="I284" i="13"/>
  <c r="J284" i="13"/>
  <c r="E285" i="13"/>
  <c r="F285" i="13"/>
  <c r="H285" i="13"/>
  <c r="G286" i="13"/>
  <c r="I286" i="13"/>
  <c r="J286" i="13"/>
  <c r="G287" i="13"/>
  <c r="I287" i="13"/>
  <c r="J287" i="13"/>
  <c r="G288" i="13"/>
  <c r="I288" i="13"/>
  <c r="J288" i="13"/>
  <c r="E289" i="13"/>
  <c r="F289" i="13"/>
  <c r="H289" i="13"/>
  <c r="G290" i="13"/>
  <c r="I290" i="13"/>
  <c r="J290" i="13"/>
  <c r="I376" i="13"/>
  <c r="I392" i="13"/>
  <c r="J392" i="13"/>
  <c r="I394" i="13"/>
  <c r="J394" i="13"/>
  <c r="I399" i="13"/>
  <c r="J399" i="13"/>
  <c r="I401" i="13"/>
  <c r="J401" i="13"/>
  <c r="I403" i="13"/>
  <c r="J403" i="13"/>
  <c r="E414" i="13"/>
  <c r="E345" i="13" s="1"/>
  <c r="F414" i="13"/>
  <c r="F345" i="13" s="1"/>
  <c r="H414" i="13"/>
  <c r="H345" i="13" s="1"/>
  <c r="G415" i="13"/>
  <c r="I415" i="13"/>
  <c r="J415" i="13"/>
  <c r="G417" i="13"/>
  <c r="I417" i="13"/>
  <c r="J417" i="13"/>
  <c r="G418" i="13"/>
  <c r="I418" i="13"/>
  <c r="J418" i="13"/>
  <c r="G420" i="13"/>
  <c r="I420" i="13"/>
  <c r="J420" i="13"/>
  <c r="G12" i="14"/>
  <c r="I12" i="14"/>
  <c r="J12" i="14"/>
  <c r="G13" i="14"/>
  <c r="I13" i="14"/>
  <c r="J13" i="14"/>
  <c r="E19" i="14"/>
  <c r="E18" i="14" s="1"/>
  <c r="F19" i="14"/>
  <c r="H19" i="14"/>
  <c r="G20" i="14"/>
  <c r="I20" i="14"/>
  <c r="J20" i="14"/>
  <c r="H21" i="14"/>
  <c r="G22" i="14"/>
  <c r="I22" i="14"/>
  <c r="J22" i="14"/>
  <c r="H23" i="14"/>
  <c r="J23" i="14" s="1"/>
  <c r="G24" i="14"/>
  <c r="I24" i="14"/>
  <c r="J24" i="14"/>
  <c r="E28" i="14"/>
  <c r="F28" i="14"/>
  <c r="G28" i="14" s="1"/>
  <c r="H28" i="14"/>
  <c r="G11" i="15"/>
  <c r="I11" i="15"/>
  <c r="J11" i="15"/>
  <c r="G12" i="15"/>
  <c r="I12" i="15"/>
  <c r="J12" i="15"/>
  <c r="G13" i="15"/>
  <c r="I13" i="15"/>
  <c r="J13" i="15"/>
  <c r="G16" i="15"/>
  <c r="I16" i="15"/>
  <c r="J16" i="15"/>
  <c r="G17" i="15"/>
  <c r="I17" i="15"/>
  <c r="J17" i="15"/>
  <c r="G18" i="15"/>
  <c r="I18" i="15"/>
  <c r="J18" i="15"/>
  <c r="G19" i="15"/>
  <c r="I19" i="15"/>
  <c r="J19" i="15"/>
  <c r="G20" i="15"/>
  <c r="I20" i="15"/>
  <c r="J20" i="15"/>
  <c r="G22" i="15"/>
  <c r="I22" i="15"/>
  <c r="J22" i="15"/>
  <c r="G23" i="15"/>
  <c r="I23" i="15"/>
  <c r="J23" i="15"/>
  <c r="G24" i="15"/>
  <c r="I24" i="15"/>
  <c r="J24" i="15"/>
  <c r="G25" i="15"/>
  <c r="I25" i="15"/>
  <c r="J25" i="15"/>
  <c r="G26" i="15"/>
  <c r="I26" i="15"/>
  <c r="J26" i="15"/>
  <c r="G27" i="15"/>
  <c r="I27" i="15"/>
  <c r="J27" i="15"/>
  <c r="G28" i="15"/>
  <c r="I28" i="15"/>
  <c r="J28" i="15"/>
  <c r="G29" i="15"/>
  <c r="I29" i="15"/>
  <c r="J29" i="15"/>
  <c r="G30" i="15"/>
  <c r="I30" i="15"/>
  <c r="J30" i="15"/>
  <c r="G31" i="15"/>
  <c r="I31" i="15"/>
  <c r="J31" i="15"/>
  <c r="G33" i="15"/>
  <c r="I33" i="15"/>
  <c r="J33" i="15"/>
  <c r="G34" i="15"/>
  <c r="I34" i="15"/>
  <c r="J34" i="15"/>
  <c r="G35" i="15"/>
  <c r="I35" i="15"/>
  <c r="J35" i="15"/>
  <c r="G36" i="15"/>
  <c r="I36" i="15"/>
  <c r="J36" i="15"/>
  <c r="G38" i="15"/>
  <c r="I38" i="15"/>
  <c r="J38" i="15"/>
  <c r="G40" i="15"/>
  <c r="I40" i="15"/>
  <c r="J40" i="15"/>
  <c r="G41" i="15"/>
  <c r="I41" i="15"/>
  <c r="J41" i="15"/>
  <c r="G42" i="15"/>
  <c r="I42" i="15"/>
  <c r="J42" i="15"/>
  <c r="G43" i="15"/>
  <c r="I43" i="15"/>
  <c r="J43" i="15"/>
  <c r="E45" i="15"/>
  <c r="F45" i="15"/>
  <c r="H45" i="15"/>
  <c r="G46" i="15"/>
  <c r="I46" i="15"/>
  <c r="J46" i="15"/>
  <c r="E47" i="15"/>
  <c r="F47" i="15"/>
  <c r="H47" i="15"/>
  <c r="G48" i="15"/>
  <c r="I48" i="15"/>
  <c r="J48" i="15"/>
  <c r="E49" i="15"/>
  <c r="F49" i="15"/>
  <c r="H49" i="15"/>
  <c r="G50" i="15"/>
  <c r="I50" i="15"/>
  <c r="J50" i="15"/>
  <c r="G51" i="15"/>
  <c r="I51" i="15"/>
  <c r="J51" i="15"/>
  <c r="G53" i="15"/>
  <c r="I53" i="15"/>
  <c r="J53" i="15"/>
  <c r="G54" i="15"/>
  <c r="I54" i="15"/>
  <c r="J54" i="15"/>
  <c r="E56" i="15"/>
  <c r="F56" i="15"/>
  <c r="H56" i="15"/>
  <c r="G57" i="15"/>
  <c r="G58" i="15"/>
  <c r="I58" i="15"/>
  <c r="J58" i="15"/>
  <c r="G59" i="15"/>
  <c r="I59" i="15"/>
  <c r="J59" i="15"/>
  <c r="G60" i="15"/>
  <c r="I60" i="15"/>
  <c r="J60" i="15"/>
  <c r="G61" i="15"/>
  <c r="I61" i="15"/>
  <c r="J61" i="15"/>
  <c r="G62" i="15"/>
  <c r="I62" i="15"/>
  <c r="J62" i="15"/>
  <c r="G63" i="15"/>
  <c r="I63" i="15"/>
  <c r="J63" i="15"/>
  <c r="I64" i="15"/>
  <c r="J64" i="15"/>
  <c r="G65" i="15"/>
  <c r="I65" i="15"/>
  <c r="J65" i="15"/>
  <c r="G66" i="15"/>
  <c r="I66" i="15"/>
  <c r="J66" i="15"/>
  <c r="G67" i="15"/>
  <c r="I67" i="15"/>
  <c r="J67" i="15"/>
  <c r="G68" i="15"/>
  <c r="I68" i="15"/>
  <c r="J68" i="15"/>
  <c r="G69" i="15"/>
  <c r="I69" i="15"/>
  <c r="J69" i="15"/>
  <c r="G71" i="15"/>
  <c r="I71" i="15"/>
  <c r="J71" i="15"/>
  <c r="E72" i="15"/>
  <c r="H72" i="15"/>
  <c r="G73" i="15"/>
  <c r="I73" i="15"/>
  <c r="J73" i="15"/>
  <c r="E75" i="15"/>
  <c r="H75" i="15"/>
  <c r="I75" i="15" s="1"/>
  <c r="G76" i="15"/>
  <c r="I76" i="15"/>
  <c r="J76" i="15"/>
  <c r="G77" i="15"/>
  <c r="I77" i="15"/>
  <c r="J77" i="15"/>
  <c r="G78" i="15"/>
  <c r="I78" i="15"/>
  <c r="J78" i="15"/>
  <c r="E79" i="15"/>
  <c r="F79" i="15"/>
  <c r="F74" i="15" s="1"/>
  <c r="H79" i="15"/>
  <c r="H74" i="15" s="1"/>
  <c r="G80" i="15"/>
  <c r="I80" i="15"/>
  <c r="J80" i="15"/>
  <c r="E82" i="15"/>
  <c r="F82" i="15"/>
  <c r="F81" i="15" s="1"/>
  <c r="I81" i="15" s="1"/>
  <c r="H82" i="15"/>
  <c r="G83" i="15"/>
  <c r="I83" i="15"/>
  <c r="J83" i="15"/>
  <c r="E84" i="15"/>
  <c r="F84" i="15"/>
  <c r="H84" i="15"/>
  <c r="H81" i="15" s="1"/>
  <c r="E91" i="15"/>
  <c r="F91" i="15"/>
  <c r="H91" i="15"/>
  <c r="E96" i="15"/>
  <c r="F96" i="15"/>
  <c r="H96" i="15"/>
  <c r="G97" i="15"/>
  <c r="I97" i="15"/>
  <c r="J97" i="15"/>
  <c r="G101" i="15"/>
  <c r="I101" i="15"/>
  <c r="J101" i="15"/>
  <c r="E11" i="16"/>
  <c r="F11" i="16"/>
  <c r="H11" i="16"/>
  <c r="J11" i="16" s="1"/>
  <c r="G12" i="16"/>
  <c r="I12" i="16"/>
  <c r="J12" i="16"/>
  <c r="G14" i="16"/>
  <c r="I14" i="16"/>
  <c r="J14" i="16"/>
  <c r="G15" i="16"/>
  <c r="I15" i="16"/>
  <c r="J15" i="16"/>
  <c r="G18" i="16"/>
  <c r="I18" i="16"/>
  <c r="J18" i="16"/>
  <c r="G19" i="16"/>
  <c r="I19" i="16"/>
  <c r="J19" i="16"/>
  <c r="G20" i="16"/>
  <c r="I20" i="16"/>
  <c r="J20" i="16"/>
  <c r="G21" i="16"/>
  <c r="I21" i="16"/>
  <c r="J21" i="16"/>
  <c r="G22" i="16"/>
  <c r="I22" i="16"/>
  <c r="J22" i="16"/>
  <c r="I23" i="16"/>
  <c r="J23" i="16"/>
  <c r="G24" i="16"/>
  <c r="I24" i="16"/>
  <c r="J24" i="16"/>
  <c r="G25" i="16"/>
  <c r="I25" i="16"/>
  <c r="J25" i="16"/>
  <c r="G27" i="16"/>
  <c r="I27" i="16"/>
  <c r="J27" i="16"/>
  <c r="G28" i="16"/>
  <c r="I28" i="16"/>
  <c r="J28" i="16"/>
  <c r="G29" i="16"/>
  <c r="I29" i="16"/>
  <c r="J29" i="16"/>
  <c r="G30" i="16"/>
  <c r="I30" i="16"/>
  <c r="J30" i="16"/>
  <c r="G31" i="16"/>
  <c r="I31" i="16"/>
  <c r="J31" i="16"/>
  <c r="J33" i="16"/>
  <c r="G35" i="16"/>
  <c r="I35" i="16"/>
  <c r="J35" i="16"/>
  <c r="G36" i="16"/>
  <c r="I36" i="16"/>
  <c r="J36" i="16"/>
  <c r="G37" i="16"/>
  <c r="I37" i="16"/>
  <c r="J37" i="16"/>
  <c r="G38" i="16"/>
  <c r="I38" i="16"/>
  <c r="J38" i="16"/>
  <c r="G39" i="16"/>
  <c r="I39" i="16"/>
  <c r="J39" i="16"/>
  <c r="G40" i="16"/>
  <c r="I40" i="16"/>
  <c r="J40" i="16"/>
  <c r="G41" i="16"/>
  <c r="I41" i="16"/>
  <c r="J41" i="16"/>
  <c r="G42" i="16"/>
  <c r="I42" i="16"/>
  <c r="J42" i="16"/>
  <c r="G43" i="16"/>
  <c r="I43" i="16"/>
  <c r="J43" i="16"/>
  <c r="G44" i="16"/>
  <c r="I44" i="16"/>
  <c r="J44" i="16"/>
  <c r="G45" i="16"/>
  <c r="I45" i="16"/>
  <c r="J45" i="16"/>
  <c r="G46" i="16"/>
  <c r="I46" i="16"/>
  <c r="J46" i="16"/>
  <c r="G48" i="16"/>
  <c r="I48" i="16"/>
  <c r="J48" i="16"/>
  <c r="G50" i="16"/>
  <c r="I50" i="16"/>
  <c r="J50" i="16"/>
  <c r="G56" i="16"/>
  <c r="I56" i="16"/>
  <c r="G59" i="16"/>
  <c r="G62" i="16"/>
  <c r="I62" i="16"/>
  <c r="G63" i="16"/>
  <c r="I63" i="16"/>
  <c r="G64" i="16"/>
  <c r="I64" i="16"/>
  <c r="G65" i="16"/>
  <c r="I65" i="16"/>
  <c r="G66" i="16"/>
  <c r="I66" i="16"/>
  <c r="G69" i="16"/>
  <c r="I69" i="16"/>
  <c r="G70" i="16"/>
  <c r="I70" i="16"/>
  <c r="G71" i="16"/>
  <c r="I71" i="16"/>
  <c r="G72" i="16"/>
  <c r="I72" i="16"/>
  <c r="G73" i="16"/>
  <c r="I73" i="16"/>
  <c r="G82" i="16"/>
  <c r="I82" i="16"/>
  <c r="J82" i="16"/>
  <c r="G83" i="16"/>
  <c r="I83" i="16"/>
  <c r="J83" i="16"/>
  <c r="G84" i="16"/>
  <c r="I84" i="16"/>
  <c r="J84" i="16"/>
  <c r="G85" i="16"/>
  <c r="I85" i="16"/>
  <c r="J85" i="16"/>
  <c r="G86" i="16"/>
  <c r="I86" i="16"/>
  <c r="J86" i="16"/>
  <c r="G87" i="16"/>
  <c r="I87" i="16"/>
  <c r="J87" i="16"/>
  <c r="G88" i="16"/>
  <c r="I88" i="16"/>
  <c r="J88" i="16"/>
  <c r="G89" i="16"/>
  <c r="I89" i="16"/>
  <c r="J89" i="16"/>
  <c r="G90" i="16"/>
  <c r="I90" i="16"/>
  <c r="J90" i="16"/>
  <c r="G91" i="16"/>
  <c r="I91" i="16"/>
  <c r="J91" i="16"/>
  <c r="G92" i="16"/>
  <c r="I92" i="16"/>
  <c r="J92" i="16"/>
  <c r="G93" i="16"/>
  <c r="I93" i="16"/>
  <c r="J93" i="16"/>
  <c r="G94" i="16"/>
  <c r="I94" i="16"/>
  <c r="J94" i="16"/>
  <c r="G95" i="16"/>
  <c r="I95" i="16"/>
  <c r="J95" i="16"/>
  <c r="G99" i="16"/>
  <c r="I99" i="16"/>
  <c r="J99" i="16"/>
  <c r="H78" i="16"/>
  <c r="J100" i="16"/>
  <c r="G107" i="16"/>
  <c r="I107" i="16"/>
  <c r="J107" i="16"/>
  <c r="G108" i="16"/>
  <c r="I108" i="16"/>
  <c r="J108" i="16"/>
  <c r="G109" i="16"/>
  <c r="I109" i="16"/>
  <c r="J109" i="16"/>
  <c r="G110" i="16"/>
  <c r="I110" i="16"/>
  <c r="J110" i="16"/>
  <c r="G111" i="16"/>
  <c r="I111" i="16"/>
  <c r="J111" i="16"/>
  <c r="I112" i="16"/>
  <c r="J112" i="16"/>
  <c r="G113" i="16"/>
  <c r="I113" i="16"/>
  <c r="J113" i="16"/>
  <c r="G114" i="16"/>
  <c r="I114" i="16"/>
  <c r="J114" i="16"/>
  <c r="G117" i="16"/>
  <c r="I117" i="16"/>
  <c r="J117" i="16"/>
  <c r="G118" i="16"/>
  <c r="I118" i="16"/>
  <c r="J118" i="16"/>
  <c r="G123" i="16"/>
  <c r="I123" i="16"/>
  <c r="J123" i="16"/>
  <c r="G124" i="16"/>
  <c r="I124" i="16"/>
  <c r="J124" i="16"/>
  <c r="G125" i="16"/>
  <c r="I125" i="16"/>
  <c r="J125" i="16"/>
  <c r="G126" i="16"/>
  <c r="I126" i="16"/>
  <c r="J126" i="16"/>
  <c r="E129" i="16"/>
  <c r="F129" i="16"/>
  <c r="H129" i="16"/>
  <c r="G131" i="16"/>
  <c r="I131" i="16"/>
  <c r="J131" i="16"/>
  <c r="G132" i="16"/>
  <c r="I132" i="16"/>
  <c r="J132" i="16"/>
  <c r="G133" i="16"/>
  <c r="I133" i="16"/>
  <c r="J133" i="16"/>
  <c r="G134" i="16"/>
  <c r="I134" i="16"/>
  <c r="J134" i="16"/>
  <c r="G135" i="16"/>
  <c r="I135" i="16"/>
  <c r="J135" i="16"/>
  <c r="G136" i="16"/>
  <c r="I136" i="16"/>
  <c r="J136" i="16"/>
  <c r="G137" i="16"/>
  <c r="I137" i="16"/>
  <c r="J137" i="16"/>
  <c r="G138" i="16"/>
  <c r="I138" i="16"/>
  <c r="J138" i="16"/>
  <c r="G139" i="16"/>
  <c r="I139" i="16"/>
  <c r="J139" i="16"/>
  <c r="G140" i="16"/>
  <c r="I140" i="16"/>
  <c r="J140" i="16"/>
  <c r="G141" i="16"/>
  <c r="I141" i="16"/>
  <c r="J141" i="16"/>
  <c r="G142" i="16"/>
  <c r="I142" i="16"/>
  <c r="J142" i="16"/>
  <c r="G143" i="16"/>
  <c r="I143" i="16"/>
  <c r="J143" i="16"/>
  <c r="G144" i="16"/>
  <c r="I144" i="16"/>
  <c r="J144" i="16"/>
  <c r="G145" i="16"/>
  <c r="I145" i="16"/>
  <c r="J145" i="16"/>
  <c r="G146" i="16"/>
  <c r="I146" i="16"/>
  <c r="J146" i="16"/>
  <c r="G148" i="16"/>
  <c r="I148" i="16"/>
  <c r="J148" i="16"/>
  <c r="G12" i="17"/>
  <c r="I12" i="17"/>
  <c r="J12" i="17"/>
  <c r="G13" i="17"/>
  <c r="I13" i="17"/>
  <c r="J13" i="17"/>
  <c r="G14" i="17"/>
  <c r="I14" i="17"/>
  <c r="J14" i="17"/>
  <c r="G15" i="17"/>
  <c r="I15" i="17"/>
  <c r="J15" i="17"/>
  <c r="G16" i="17"/>
  <c r="I16" i="17"/>
  <c r="J16" i="17"/>
  <c r="G17" i="17"/>
  <c r="I17" i="17"/>
  <c r="J17" i="17"/>
  <c r="G18" i="17"/>
  <c r="I18" i="17"/>
  <c r="J18" i="17"/>
  <c r="G19" i="17"/>
  <c r="I19" i="17"/>
  <c r="J19" i="17"/>
  <c r="G20" i="17"/>
  <c r="I20" i="17"/>
  <c r="J20" i="17"/>
  <c r="G21" i="17"/>
  <c r="I21" i="17"/>
  <c r="J21" i="17"/>
  <c r="G22" i="17"/>
  <c r="I22" i="17"/>
  <c r="J22" i="17"/>
  <c r="G23" i="17"/>
  <c r="I23" i="17"/>
  <c r="J23" i="17"/>
  <c r="G24" i="17"/>
  <c r="I24" i="17"/>
  <c r="J24" i="17"/>
  <c r="G25" i="17"/>
  <c r="I25" i="17"/>
  <c r="J25" i="17"/>
  <c r="G26" i="17"/>
  <c r="I26" i="17"/>
  <c r="J26" i="17"/>
  <c r="G28" i="17"/>
  <c r="I28" i="17"/>
  <c r="J28" i="17"/>
  <c r="G29" i="17"/>
  <c r="I29" i="17"/>
  <c r="J29" i="17"/>
  <c r="G30" i="17"/>
  <c r="I30" i="17"/>
  <c r="J30" i="17"/>
  <c r="G31" i="17"/>
  <c r="I31" i="17"/>
  <c r="J31" i="17"/>
  <c r="F10" i="17"/>
  <c r="J33" i="17"/>
  <c r="G34" i="17"/>
  <c r="I34" i="17"/>
  <c r="J34" i="17"/>
  <c r="G35" i="17"/>
  <c r="I35" i="17"/>
  <c r="J35" i="17"/>
  <c r="G48" i="17"/>
  <c r="I48" i="17"/>
  <c r="J48" i="17"/>
  <c r="G49" i="17"/>
  <c r="I49" i="17"/>
  <c r="J49" i="17"/>
  <c r="G50" i="17"/>
  <c r="I50" i="17"/>
  <c r="J50" i="17"/>
  <c r="G51" i="17"/>
  <c r="I51" i="17"/>
  <c r="J51" i="17"/>
  <c r="G52" i="17"/>
  <c r="I52" i="17"/>
  <c r="J52" i="17"/>
  <c r="G53" i="17"/>
  <c r="I53" i="17"/>
  <c r="J53" i="17"/>
  <c r="G54" i="17"/>
  <c r="I54" i="17"/>
  <c r="J54" i="17"/>
  <c r="G55" i="17"/>
  <c r="I55" i="17"/>
  <c r="J55" i="17"/>
  <c r="G56" i="17"/>
  <c r="I56" i="17"/>
  <c r="J56" i="17"/>
  <c r="G57" i="17"/>
  <c r="I57" i="17"/>
  <c r="J57" i="17"/>
  <c r="G59" i="17"/>
  <c r="I59" i="17"/>
  <c r="J59" i="17"/>
  <c r="G60" i="17"/>
  <c r="I60" i="17"/>
  <c r="J60" i="17"/>
  <c r="G61" i="17"/>
  <c r="I61" i="17"/>
  <c r="J61" i="17"/>
  <c r="G62" i="17"/>
  <c r="I62" i="17"/>
  <c r="J62" i="17"/>
  <c r="G63" i="17"/>
  <c r="I63" i="17"/>
  <c r="J63" i="17"/>
  <c r="G64" i="17"/>
  <c r="I64" i="17"/>
  <c r="J64" i="17"/>
  <c r="G65" i="17"/>
  <c r="I65" i="17"/>
  <c r="J65" i="17"/>
  <c r="E67" i="17"/>
  <c r="F67" i="17"/>
  <c r="H67" i="17"/>
  <c r="G69" i="17"/>
  <c r="I69" i="17"/>
  <c r="J69" i="17"/>
  <c r="G71" i="17"/>
  <c r="I71" i="17"/>
  <c r="J71" i="17"/>
  <c r="E72" i="17"/>
  <c r="E70" i="17" s="1"/>
  <c r="F72" i="17"/>
  <c r="F70" i="17" s="1"/>
  <c r="H72" i="17"/>
  <c r="H70" i="17" s="1"/>
  <c r="G73" i="17"/>
  <c r="I73" i="17"/>
  <c r="J73" i="17"/>
  <c r="G74" i="17"/>
  <c r="I74" i="17"/>
  <c r="J74" i="17"/>
  <c r="G75" i="17"/>
  <c r="I75" i="17"/>
  <c r="J75" i="17"/>
  <c r="G76" i="17"/>
  <c r="I76" i="17"/>
  <c r="J76" i="17"/>
  <c r="G77" i="17"/>
  <c r="I77" i="17"/>
  <c r="J77" i="17"/>
  <c r="G78" i="17"/>
  <c r="I78" i="17"/>
  <c r="J78" i="17"/>
  <c r="G79" i="17"/>
  <c r="I79" i="17"/>
  <c r="J79" i="17"/>
  <c r="G80" i="17"/>
  <c r="I80" i="17"/>
  <c r="J80" i="17"/>
  <c r="G81" i="17"/>
  <c r="I81" i="17"/>
  <c r="J81" i="17"/>
  <c r="G82" i="17"/>
  <c r="I82" i="17"/>
  <c r="J82" i="17"/>
  <c r="G83" i="17"/>
  <c r="I83" i="17"/>
  <c r="J83" i="17"/>
  <c r="G84" i="17"/>
  <c r="I84" i="17"/>
  <c r="J84" i="17"/>
  <c r="E85" i="17"/>
  <c r="F85" i="17"/>
  <c r="H85" i="17"/>
  <c r="G86" i="17"/>
  <c r="I86" i="17"/>
  <c r="J86" i="17"/>
  <c r="G87" i="17"/>
  <c r="I87" i="17"/>
  <c r="J87" i="17"/>
  <c r="E92" i="17"/>
  <c r="F92" i="17"/>
  <c r="H92" i="17"/>
  <c r="G93" i="17"/>
  <c r="I93" i="17"/>
  <c r="J93" i="17"/>
  <c r="G110" i="17"/>
  <c r="J110" i="17"/>
  <c r="E119" i="17"/>
  <c r="F119" i="17"/>
  <c r="H119" i="17"/>
  <c r="G120" i="17"/>
  <c r="I120" i="17"/>
  <c r="J120" i="17"/>
  <c r="E122" i="17"/>
  <c r="F122" i="17"/>
  <c r="H122" i="17"/>
  <c r="G123" i="17"/>
  <c r="I123" i="17"/>
  <c r="J123" i="17"/>
  <c r="I124" i="17"/>
  <c r="J124" i="17"/>
  <c r="G125" i="17"/>
  <c r="I125" i="17"/>
  <c r="J125" i="17"/>
  <c r="I126" i="17"/>
  <c r="G127" i="17"/>
  <c r="I127" i="17"/>
  <c r="J127" i="17"/>
  <c r="G129" i="17"/>
  <c r="I129" i="17"/>
  <c r="J129" i="17"/>
  <c r="G130" i="17"/>
  <c r="I130" i="17"/>
  <c r="J130" i="17"/>
  <c r="E131" i="17"/>
  <c r="F131" i="17"/>
  <c r="H131" i="17"/>
  <c r="E135" i="17"/>
  <c r="H135" i="17"/>
  <c r="G137" i="17"/>
  <c r="I137" i="17"/>
  <c r="J137" i="17"/>
  <c r="G12" i="18"/>
  <c r="I12" i="18"/>
  <c r="G13" i="18"/>
  <c r="I13" i="18"/>
  <c r="J13" i="18"/>
  <c r="G14" i="18"/>
  <c r="I14" i="18"/>
  <c r="J14" i="18"/>
  <c r="G17" i="18"/>
  <c r="I17" i="18"/>
  <c r="J17" i="18"/>
  <c r="G19" i="18"/>
  <c r="I19" i="18"/>
  <c r="J19" i="18"/>
  <c r="G20" i="18"/>
  <c r="I20" i="18"/>
  <c r="J20" i="18"/>
  <c r="G21" i="18"/>
  <c r="I21" i="18"/>
  <c r="J21" i="18"/>
  <c r="G24" i="18"/>
  <c r="I24" i="18"/>
  <c r="J24" i="18"/>
  <c r="E11" i="19"/>
  <c r="F11" i="19"/>
  <c r="H11" i="19"/>
  <c r="G12" i="19"/>
  <c r="I12" i="19"/>
  <c r="J12" i="19"/>
  <c r="G14" i="19"/>
  <c r="I14" i="19"/>
  <c r="J14" i="19"/>
  <c r="G15" i="19"/>
  <c r="I15" i="19"/>
  <c r="J15" i="19"/>
  <c r="G16" i="19"/>
  <c r="I16" i="19"/>
  <c r="J16" i="19"/>
  <c r="G17" i="19"/>
  <c r="I17" i="19"/>
  <c r="J17" i="19"/>
  <c r="E18" i="19"/>
  <c r="F18" i="19"/>
  <c r="F13" i="19" s="1"/>
  <c r="F10" i="19" s="1"/>
  <c r="H18" i="19"/>
  <c r="H13" i="19" s="1"/>
  <c r="G19" i="19"/>
  <c r="I19" i="19"/>
  <c r="J19" i="19"/>
  <c r="G20" i="19"/>
  <c r="I20" i="19"/>
  <c r="J20" i="19"/>
  <c r="G21" i="19"/>
  <c r="I21" i="19"/>
  <c r="J21" i="19"/>
  <c r="G23" i="19"/>
  <c r="I23" i="19"/>
  <c r="J23" i="19"/>
  <c r="E12" i="20"/>
  <c r="E14" i="20"/>
  <c r="G19" i="20"/>
  <c r="I19" i="20"/>
  <c r="J19" i="20"/>
  <c r="G20" i="20"/>
  <c r="I20" i="20"/>
  <c r="J20" i="20"/>
  <c r="G21" i="20"/>
  <c r="I21" i="20"/>
  <c r="J21" i="20"/>
  <c r="G22" i="20"/>
  <c r="I22" i="20"/>
  <c r="J22" i="20"/>
  <c r="G23" i="20"/>
  <c r="I23" i="20"/>
  <c r="J23" i="20"/>
  <c r="G24" i="20"/>
  <c r="I24" i="20"/>
  <c r="J24" i="20"/>
  <c r="G25" i="20"/>
  <c r="I25" i="20"/>
  <c r="J25" i="20"/>
  <c r="G26" i="20"/>
  <c r="G27" i="20"/>
  <c r="I27" i="20"/>
  <c r="J27" i="20"/>
  <c r="G28" i="20"/>
  <c r="I28" i="20"/>
  <c r="J28" i="20"/>
  <c r="E31" i="20"/>
  <c r="G32" i="20"/>
  <c r="I32" i="20"/>
  <c r="J32" i="20"/>
  <c r="E118" i="17"/>
  <c r="J108" i="17"/>
  <c r="G47" i="15"/>
  <c r="F90" i="15"/>
  <c r="G163" i="13"/>
  <c r="G12" i="13"/>
  <c r="G246" i="13"/>
  <c r="J12" i="12"/>
  <c r="I11" i="11"/>
  <c r="G11" i="9"/>
  <c r="I11" i="9"/>
  <c r="I71" i="7"/>
  <c r="J71" i="7"/>
  <c r="G51" i="3"/>
  <c r="G17" i="3"/>
  <c r="I31" i="20"/>
  <c r="J31" i="20"/>
  <c r="I11" i="19"/>
  <c r="H10" i="19"/>
  <c r="J11" i="19"/>
  <c r="I13" i="19"/>
  <c r="J16" i="18"/>
  <c r="G126" i="17"/>
  <c r="J122" i="17"/>
  <c r="J26" i="20"/>
  <c r="F135" i="17"/>
  <c r="G135" i="17" s="1"/>
  <c r="H118" i="17"/>
  <c r="J12" i="18"/>
  <c r="J79" i="15"/>
  <c r="J45" i="15"/>
  <c r="I23" i="14"/>
  <c r="J21" i="14"/>
  <c r="G33" i="17"/>
  <c r="G11" i="16"/>
  <c r="J82" i="15"/>
  <c r="G72" i="15"/>
  <c r="G45" i="15"/>
  <c r="F14" i="15"/>
  <c r="G21" i="14"/>
  <c r="G19" i="14"/>
  <c r="F55" i="15"/>
  <c r="E14" i="15"/>
  <c r="I289" i="13"/>
  <c r="J11" i="14"/>
  <c r="J246" i="13"/>
  <c r="J156" i="13"/>
  <c r="I12" i="12"/>
  <c r="J11" i="11"/>
  <c r="H10" i="11"/>
  <c r="J11" i="9"/>
  <c r="G11" i="8"/>
  <c r="J59" i="7"/>
  <c r="J11" i="5"/>
  <c r="I19" i="4"/>
  <c r="E16" i="3"/>
  <c r="E10" i="3" s="1"/>
  <c r="J13" i="1"/>
  <c r="H12" i="1"/>
  <c r="F11" i="12"/>
  <c r="F10" i="12" s="1"/>
  <c r="J48" i="10"/>
  <c r="J11" i="8"/>
  <c r="H10" i="8"/>
  <c r="J56" i="7"/>
  <c r="H11" i="2"/>
  <c r="G11" i="17"/>
  <c r="E10" i="17"/>
  <c r="J19" i="14"/>
  <c r="I19" i="14"/>
  <c r="J92" i="17"/>
  <c r="I21" i="14"/>
  <c r="E11" i="20"/>
  <c r="G101" i="17"/>
  <c r="I53" i="16"/>
  <c r="J53" i="16"/>
  <c r="J163" i="13"/>
  <c r="G100" i="16"/>
  <c r="G49" i="15"/>
  <c r="E90" i="15"/>
  <c r="I47" i="15"/>
  <c r="E81" i="15"/>
  <c r="J72" i="15"/>
  <c r="G23" i="14"/>
  <c r="G184" i="13"/>
  <c r="I246" i="13"/>
  <c r="G104" i="17"/>
  <c r="J19" i="7"/>
  <c r="I56" i="7"/>
  <c r="G56" i="7"/>
  <c r="F10" i="5"/>
  <c r="I11" i="5"/>
  <c r="J19" i="4"/>
  <c r="I51" i="3"/>
  <c r="F11" i="2"/>
  <c r="G12" i="2"/>
  <c r="F12" i="1"/>
  <c r="I12" i="1" s="1"/>
  <c r="I13" i="1"/>
  <c r="I11" i="16"/>
  <c r="I16" i="18"/>
  <c r="G16" i="18"/>
  <c r="G11" i="14"/>
  <c r="G10" i="11"/>
  <c r="J10" i="11"/>
  <c r="I11" i="10"/>
  <c r="J11" i="10"/>
  <c r="I26" i="20"/>
  <c r="J135" i="17"/>
  <c r="G108" i="17"/>
  <c r="H14" i="15"/>
  <c r="I15" i="15"/>
  <c r="I414" i="13" l="1"/>
  <c r="J20" i="6"/>
  <c r="G56" i="15"/>
  <c r="I67" i="17"/>
  <c r="J67" i="17"/>
  <c r="G20" i="6"/>
  <c r="J18" i="6"/>
  <c r="E10" i="6"/>
  <c r="I277" i="13"/>
  <c r="F33" i="13"/>
  <c r="J281" i="13"/>
  <c r="I274" i="13"/>
  <c r="J289" i="13"/>
  <c r="J285" i="13"/>
  <c r="I184" i="13"/>
  <c r="J274" i="13"/>
  <c r="G285" i="13"/>
  <c r="J277" i="13"/>
  <c r="J21" i="7"/>
  <c r="J34" i="13"/>
  <c r="I11" i="8"/>
  <c r="J26" i="7"/>
  <c r="G277" i="13"/>
  <c r="G11" i="19"/>
  <c r="F118" i="17"/>
  <c r="I118" i="17"/>
  <c r="F46" i="17"/>
  <c r="G226" i="13"/>
  <c r="E33" i="13"/>
  <c r="G33" i="13" s="1"/>
  <c r="I10" i="11"/>
  <c r="G56" i="10"/>
  <c r="G21" i="7"/>
  <c r="F10" i="6"/>
  <c r="F10" i="15"/>
  <c r="I100" i="16"/>
  <c r="G34" i="13"/>
  <c r="I28" i="14"/>
  <c r="J28" i="14"/>
  <c r="J56" i="10"/>
  <c r="I56" i="10"/>
  <c r="J75" i="15"/>
  <c r="I49" i="15"/>
  <c r="J49" i="15"/>
  <c r="I14" i="15"/>
  <c r="H10" i="6"/>
  <c r="G79" i="15"/>
  <c r="E74" i="15"/>
  <c r="J74" i="15" s="1"/>
  <c r="I79" i="15"/>
  <c r="G75" i="15"/>
  <c r="E11" i="13"/>
  <c r="H11" i="13"/>
  <c r="G281" i="13"/>
  <c r="I281" i="13"/>
  <c r="E273" i="13"/>
  <c r="G156" i="13"/>
  <c r="J10" i="9"/>
  <c r="G19" i="4"/>
  <c r="I34" i="13"/>
  <c r="J85" i="17"/>
  <c r="I85" i="17"/>
  <c r="F94" i="17"/>
  <c r="I94" i="17" s="1"/>
  <c r="J205" i="13"/>
  <c r="F204" i="13"/>
  <c r="H204" i="13"/>
  <c r="E204" i="13"/>
  <c r="G204" i="13" s="1"/>
  <c r="F52" i="16"/>
  <c r="F10" i="16" s="1"/>
  <c r="I78" i="16"/>
  <c r="H52" i="16"/>
  <c r="H10" i="16" s="1"/>
  <c r="E52" i="16"/>
  <c r="E10" i="16" s="1"/>
  <c r="E10" i="14"/>
  <c r="J345" i="13"/>
  <c r="I345" i="13"/>
  <c r="G345" i="13"/>
  <c r="G205" i="13"/>
  <c r="J15" i="2"/>
  <c r="E11" i="2"/>
  <c r="I17" i="3"/>
  <c r="J17" i="3"/>
  <c r="J129" i="16"/>
  <c r="J414" i="13"/>
  <c r="G414" i="13"/>
  <c r="J226" i="13"/>
  <c r="J12" i="2"/>
  <c r="J78" i="16"/>
  <c r="F16" i="3"/>
  <c r="F10" i="3" s="1"/>
  <c r="I22" i="3"/>
  <c r="I205" i="13"/>
  <c r="H18" i="14"/>
  <c r="H10" i="14" s="1"/>
  <c r="J12" i="13"/>
  <c r="F18" i="14"/>
  <c r="I12" i="13"/>
  <c r="I22" i="6"/>
  <c r="G22" i="6"/>
  <c r="E10" i="20"/>
  <c r="J25" i="18"/>
  <c r="H23" i="18"/>
  <c r="G67" i="17"/>
  <c r="J96" i="15"/>
  <c r="I96" i="15"/>
  <c r="J47" i="15"/>
  <c r="I11" i="14"/>
  <c r="G11" i="12"/>
  <c r="H10" i="12"/>
  <c r="I10" i="12" s="1"/>
  <c r="E10" i="10"/>
  <c r="G11" i="10"/>
  <c r="G19" i="7"/>
  <c r="J11" i="7"/>
  <c r="G11" i="7"/>
  <c r="G42" i="6"/>
  <c r="G18" i="6"/>
  <c r="G47" i="17"/>
  <c r="G131" i="17"/>
  <c r="J258" i="13"/>
  <c r="G258" i="13"/>
  <c r="J18" i="19"/>
  <c r="E13" i="19"/>
  <c r="J72" i="17"/>
  <c r="G289" i="13"/>
  <c r="I19" i="7"/>
  <c r="H10" i="7"/>
  <c r="J131" i="17"/>
  <c r="I131" i="17"/>
  <c r="E121" i="17"/>
  <c r="G98" i="17"/>
  <c r="F273" i="13"/>
  <c r="G273" i="13" s="1"/>
  <c r="I285" i="13"/>
  <c r="H46" i="17"/>
  <c r="I46" i="17" s="1"/>
  <c r="H121" i="17"/>
  <c r="G11" i="11"/>
  <c r="I10" i="9"/>
  <c r="I26" i="7"/>
  <c r="I11" i="12"/>
  <c r="J11" i="12"/>
  <c r="I42" i="6"/>
  <c r="G10" i="5"/>
  <c r="I15" i="2"/>
  <c r="I11" i="2"/>
  <c r="J11" i="2"/>
  <c r="G16" i="16"/>
  <c r="J15" i="10"/>
  <c r="I14" i="10"/>
  <c r="I92" i="17"/>
  <c r="F121" i="17"/>
  <c r="F9" i="17" s="1"/>
  <c r="I33" i="16"/>
  <c r="G33" i="16"/>
  <c r="I18" i="19"/>
  <c r="G376" i="13"/>
  <c r="I226" i="13"/>
  <c r="I136" i="13"/>
  <c r="G136" i="13"/>
  <c r="G31" i="20"/>
  <c r="E23" i="18"/>
  <c r="G26" i="7"/>
  <c r="I11" i="7"/>
  <c r="I65" i="7"/>
  <c r="G59" i="7"/>
  <c r="F10" i="7"/>
  <c r="G71" i="7"/>
  <c r="I59" i="7"/>
  <c r="I21" i="7"/>
  <c r="G10" i="6"/>
  <c r="G15" i="2"/>
  <c r="G15" i="10"/>
  <c r="H10" i="10"/>
  <c r="I15" i="10"/>
  <c r="G52" i="10"/>
  <c r="I48" i="10"/>
  <c r="E12" i="4"/>
  <c r="E11" i="4" s="1"/>
  <c r="J11" i="4" s="1"/>
  <c r="J16" i="3"/>
  <c r="G22" i="3"/>
  <c r="J22" i="3"/>
  <c r="I82" i="15"/>
  <c r="H55" i="15"/>
  <c r="I55" i="15" s="1"/>
  <c r="G15" i="15"/>
  <c r="E55" i="15"/>
  <c r="J56" i="15"/>
  <c r="J15" i="15"/>
  <c r="I45" i="15"/>
  <c r="G82" i="15"/>
  <c r="I72" i="15"/>
  <c r="G96" i="15"/>
  <c r="J81" i="15"/>
  <c r="G118" i="17"/>
  <c r="E94" i="17"/>
  <c r="J118" i="17"/>
  <c r="I72" i="17"/>
  <c r="J11" i="17"/>
  <c r="J136" i="17"/>
  <c r="I119" i="17"/>
  <c r="I33" i="17"/>
  <c r="G72" i="17"/>
  <c r="J47" i="17"/>
  <c r="J70" i="17"/>
  <c r="J119" i="17"/>
  <c r="G92" i="17"/>
  <c r="G136" i="17"/>
  <c r="J126" i="17"/>
  <c r="G95" i="17"/>
  <c r="I135" i="17"/>
  <c r="I122" i="17"/>
  <c r="G10" i="17"/>
  <c r="G85" i="17"/>
  <c r="G122" i="17"/>
  <c r="I108" i="17"/>
  <c r="I11" i="17"/>
  <c r="I47" i="17"/>
  <c r="G119" i="17"/>
  <c r="I136" i="17"/>
  <c r="E46" i="17"/>
  <c r="G106" i="17"/>
  <c r="E257" i="13"/>
  <c r="G257" i="13" s="1"/>
  <c r="G18" i="19"/>
  <c r="G78" i="16"/>
  <c r="I33" i="13"/>
  <c r="I156" i="13"/>
  <c r="J136" i="13"/>
  <c r="J12" i="1"/>
  <c r="G12" i="1"/>
  <c r="F12" i="4"/>
  <c r="I15" i="4"/>
  <c r="G15" i="4"/>
  <c r="J12" i="4"/>
  <c r="I10" i="5"/>
  <c r="J10" i="5"/>
  <c r="I18" i="6"/>
  <c r="E10" i="7"/>
  <c r="F10" i="10"/>
  <c r="I52" i="10"/>
  <c r="J14" i="10"/>
  <c r="G14" i="10"/>
  <c r="G10" i="12"/>
  <c r="J10" i="12"/>
  <c r="I163" i="13"/>
  <c r="F135" i="13"/>
  <c r="E135" i="13"/>
  <c r="J376" i="13"/>
  <c r="I16" i="16"/>
  <c r="G25" i="18"/>
  <c r="I25" i="18"/>
  <c r="H10" i="18"/>
  <c r="J11" i="18"/>
  <c r="I10" i="19"/>
  <c r="I129" i="16"/>
  <c r="G129" i="16"/>
  <c r="J16" i="16"/>
  <c r="G53" i="16"/>
  <c r="G90" i="15"/>
  <c r="H90" i="15"/>
  <c r="I90" i="15" s="1"/>
  <c r="G81" i="15"/>
  <c r="I56" i="15"/>
  <c r="G55" i="15"/>
  <c r="J14" i="15"/>
  <c r="G14" i="15"/>
  <c r="F10" i="8"/>
  <c r="E10" i="8"/>
  <c r="J10" i="8" s="1"/>
  <c r="J42" i="6"/>
  <c r="F11" i="13"/>
  <c r="H10" i="17"/>
  <c r="H273" i="13"/>
  <c r="H135" i="13"/>
  <c r="H10" i="13" s="1"/>
  <c r="G11" i="2"/>
  <c r="H257" i="13"/>
  <c r="F23" i="18"/>
  <c r="I23" i="18" s="1"/>
  <c r="E10" i="13" l="1"/>
  <c r="J33" i="13"/>
  <c r="H9" i="17"/>
  <c r="F10" i="13"/>
  <c r="E10" i="15"/>
  <c r="G10" i="9"/>
  <c r="E9" i="17"/>
  <c r="I204" i="13"/>
  <c r="J11" i="13"/>
  <c r="J10" i="16"/>
  <c r="H10" i="15"/>
  <c r="J46" i="17"/>
  <c r="G46" i="17"/>
  <c r="F10" i="14"/>
  <c r="G10" i="14" s="1"/>
  <c r="J10" i="3"/>
  <c r="I16" i="3"/>
  <c r="G16" i="3"/>
  <c r="G18" i="14"/>
  <c r="G10" i="15"/>
  <c r="J52" i="16"/>
  <c r="G94" i="17"/>
  <c r="J204" i="13"/>
  <c r="J55" i="15"/>
  <c r="I10" i="10"/>
  <c r="G70" i="17"/>
  <c r="I135" i="13"/>
  <c r="J18" i="20"/>
  <c r="I18" i="20"/>
  <c r="G18" i="20"/>
  <c r="J23" i="18"/>
  <c r="E10" i="18"/>
  <c r="J10" i="18" s="1"/>
  <c r="J94" i="17"/>
  <c r="I10" i="7"/>
  <c r="G10" i="7"/>
  <c r="J10" i="7"/>
  <c r="J121" i="17"/>
  <c r="I121" i="17"/>
  <c r="G121" i="17"/>
  <c r="I70" i="17"/>
  <c r="J135" i="13"/>
  <c r="F11" i="4"/>
  <c r="G12" i="4"/>
  <c r="I12" i="4"/>
  <c r="J10" i="10"/>
  <c r="G10" i="10"/>
  <c r="G135" i="13"/>
  <c r="I18" i="14"/>
  <c r="J18" i="14"/>
  <c r="I74" i="15"/>
  <c r="G74" i="15"/>
  <c r="E10" i="19"/>
  <c r="J13" i="19"/>
  <c r="G13" i="19"/>
  <c r="G52" i="16"/>
  <c r="I52" i="16"/>
  <c r="J90" i="15"/>
  <c r="G10" i="8"/>
  <c r="I10" i="8"/>
  <c r="I10" i="6"/>
  <c r="J10" i="6"/>
  <c r="I11" i="13"/>
  <c r="G11" i="13"/>
  <c r="I10" i="17"/>
  <c r="J10" i="17"/>
  <c r="I273" i="13"/>
  <c r="J273" i="13"/>
  <c r="G23" i="18"/>
  <c r="F10" i="18"/>
  <c r="I11" i="18"/>
  <c r="G11" i="18"/>
  <c r="I257" i="13"/>
  <c r="J257" i="13"/>
  <c r="I10" i="15" l="1"/>
  <c r="G10" i="13"/>
  <c r="G10" i="3"/>
  <c r="I10" i="3"/>
  <c r="G9" i="17"/>
  <c r="I9" i="17"/>
  <c r="J9" i="17"/>
  <c r="J10" i="15"/>
  <c r="J17" i="20"/>
  <c r="G17" i="20"/>
  <c r="I17" i="20"/>
  <c r="I11" i="4"/>
  <c r="G11" i="4"/>
  <c r="I10" i="14"/>
  <c r="J10" i="14"/>
  <c r="G10" i="19"/>
  <c r="J10" i="19"/>
  <c r="G10" i="16"/>
  <c r="I10" i="16"/>
  <c r="J10" i="13"/>
  <c r="I10" i="13"/>
  <c r="G10" i="18"/>
  <c r="I10" i="18"/>
  <c r="J16" i="20" l="1"/>
  <c r="I16" i="20"/>
  <c r="G16" i="20"/>
  <c r="J15" i="20" l="1"/>
  <c r="G15" i="20"/>
  <c r="I15" i="20"/>
  <c r="J14" i="20" l="1"/>
  <c r="I14" i="20"/>
  <c r="G14" i="20"/>
  <c r="J13" i="20" l="1"/>
  <c r="G13" i="20"/>
  <c r="I13" i="20"/>
  <c r="J12" i="20" l="1"/>
  <c r="G12" i="20"/>
  <c r="I12" i="20"/>
  <c r="J10" i="20" l="1"/>
  <c r="J11" i="20"/>
  <c r="I11" i="20"/>
  <c r="G11" i="20"/>
  <c r="G10" i="20" l="1"/>
  <c r="I10" i="20"/>
</calcChain>
</file>

<file path=xl/sharedStrings.xml><?xml version="1.0" encoding="utf-8"?>
<sst xmlns="http://schemas.openxmlformats.org/spreadsheetml/2006/main" count="1785" uniqueCount="302">
  <si>
    <t>Załącznik Nr 2</t>
  </si>
  <si>
    <t>WYSZCZEGÓLNIENIE   WYDATKÓW</t>
  </si>
  <si>
    <t>Plan</t>
  </si>
  <si>
    <t>Przewidywane</t>
  </si>
  <si>
    <t>Kolumna</t>
  </si>
  <si>
    <t>Projekt</t>
  </si>
  <si>
    <t>Dział</t>
  </si>
  <si>
    <t>Rozdział</t>
  </si>
  <si>
    <t>§</t>
  </si>
  <si>
    <t>wydatków</t>
  </si>
  <si>
    <t>wykonanie</t>
  </si>
  <si>
    <t>6:5</t>
  </si>
  <si>
    <t>planu</t>
  </si>
  <si>
    <t>8:6</t>
  </si>
  <si>
    <t>8:5</t>
  </si>
  <si>
    <t>Uwagi</t>
  </si>
  <si>
    <t>(x100)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</si>
  <si>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</si>
  <si>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</si>
  <si>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</si>
  <si>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</si>
  <si>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</si>
  <si>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</si>
  <si>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</si>
  <si>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</si>
  <si>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</si>
  <si>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</si>
  <si>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</si>
  <si>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</si>
  <si>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</si>
  <si>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</si>
  <si>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</si>
  <si>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WYSZCZEGÓLNIENIE  WYDATKÓW</t>
  </si>
  <si>
    <t>Transport i Łączność</t>
  </si>
  <si>
    <t>Drogi publiczne powiatowe</t>
  </si>
  <si>
    <t>Zarząd Dróg Powiatowych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</si>
  <si>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</si>
  <si>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</si>
  <si>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</si>
  <si>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</si>
  <si>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</si>
  <si>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</si>
  <si>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</si>
  <si>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</si>
  <si>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</si>
  <si>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</si>
  <si>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</si>
  <si>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</si>
  <si>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</si>
  <si>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dostępu do sieci Internet</t>
  </si>
  <si>
    <t>opłaty z tytułu zakupu usług telekomunikacyjnych   swiadczonych w ruchomej publicznej sieci telefonicznej</t>
  </si>
  <si>
    <t>opłaty z tytułu zakupu usług telekomunikacyjnych świadczonych w stacjonarnej publicznej sieci telefonicznej</t>
  </si>
  <si>
    <t>zakup usług obejmujących wykonanie ekspertyz, analiz i opinii</t>
  </si>
  <si>
    <t>4410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</si>
  <si>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</si>
  <si>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</si>
  <si>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</si>
  <si>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</si>
  <si>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</si>
  <si>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</si>
  <si>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</si>
  <si>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</si>
  <si>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</si>
  <si>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Drogi publiczne gminne</t>
  </si>
  <si>
    <t>dotacja celowa na pomoc finansową udzielaną między jednostkami samorządu terytorialnego na dofinansowanie własnych zadań inwestycyjnych i zakupów inwestycyjnych</t>
  </si>
  <si>
    <t>630</t>
  </si>
  <si>
    <t>Turystyka</t>
  </si>
  <si>
    <t>63003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</si>
  <si>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</si>
  <si>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</si>
  <si>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</si>
  <si>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</si>
  <si>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</si>
  <si>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</si>
  <si>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</si>
  <si>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Gospodarka Gruntami i Nieruchomościami</t>
  </si>
  <si>
    <t xml:space="preserve"> (x100)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</si>
  <si>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</si>
  <si>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</si>
  <si>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</si>
  <si>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</si>
  <si>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</si>
  <si>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</si>
  <si>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</si>
  <si>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</si>
  <si>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</si>
  <si>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</si>
  <si>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</si>
  <si>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</si>
  <si>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</si>
  <si>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</si>
  <si>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</si>
  <si>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</si>
  <si>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</si>
  <si>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Administracja Publiczna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</si>
  <si>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</si>
  <si>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</si>
  <si>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</si>
  <si>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</si>
  <si>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</si>
  <si>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</si>
  <si>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</si>
  <si>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zakup usług obejmujących tłumaczenia</t>
  </si>
  <si>
    <t>podróże służbowe zagraniczne</t>
  </si>
  <si>
    <t>opłaty na rzecz budżetu państwa</t>
  </si>
  <si>
    <t>pozostałe odsetki</t>
  </si>
  <si>
    <t>Urzędy Gmin (Miast i Miast na prawach powiatów)</t>
  </si>
  <si>
    <t>Kwalifikacja wojskowa</t>
  </si>
  <si>
    <t>Promocja jednostek samorządu terytorialnego</t>
  </si>
  <si>
    <t>Urzędy Naczelnych Organów Władzy Państwowej, Kontroli i Ochrony Prawa Oraz Sądownictwa</t>
  </si>
  <si>
    <t>Wybory do rad gmin, rad powiatów i sejmików województw, wybory wójtów, burmistrzów i prezydentów miasta oraz referenda gminne i wojewódzkie</t>
  </si>
  <si>
    <t>Obrona narodowa</t>
  </si>
  <si>
    <t>Pozostałe wydatki obronne</t>
  </si>
  <si>
    <t>Bezpieczeństwo publiczne i ochrona przeciwpożarowa</t>
  </si>
  <si>
    <t>Wpłaty jednostek na państwowy fundusz celowy</t>
  </si>
  <si>
    <t>Komendy Powiatowe Policji</t>
  </si>
  <si>
    <t>Komendy Powiatowe Państwowej Straży Pożarnej</t>
  </si>
  <si>
    <t>Komenda Powiatowa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</si>
  <si>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</si>
  <si>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</si>
  <si>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</si>
  <si>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</si>
  <si>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</si>
  <si>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</si>
  <si>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</si>
  <si>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Obsługa papierów  wartościowych, kredytów i pożyczek jednostek samorządu terytorialnego</t>
  </si>
  <si>
    <t>8070</t>
  </si>
  <si>
    <t>Różne Rozliczenia</t>
  </si>
  <si>
    <t>Rezerwy ogólne i celowe</t>
  </si>
  <si>
    <t>rezerwy</t>
  </si>
  <si>
    <t>w tym :</t>
  </si>
  <si>
    <t xml:space="preserve">rezerwa ogólna </t>
  </si>
  <si>
    <t xml:space="preserve">rezerwa celowa </t>
  </si>
  <si>
    <t>Oświata i wychowanie</t>
  </si>
  <si>
    <t>Szkoły podstawowe specjalne</t>
  </si>
  <si>
    <t>Specjalny Ośrodek Szkolno-Wychowawczy</t>
  </si>
  <si>
    <t>składki na Fundusz Emerytur Pomostowych</t>
  </si>
  <si>
    <t>Starostwo Powiatowe</t>
  </si>
  <si>
    <t>Gimnazja specjalne</t>
  </si>
  <si>
    <t>Licea Ogólnokształcące</t>
  </si>
  <si>
    <t>Liceum Ogólnokształcące</t>
  </si>
  <si>
    <t>dotacja podmiotowa z budżetu dla niepublicznej jednostki systemu oświaty</t>
  </si>
  <si>
    <t>Zespół Szkół Budowlanych</t>
  </si>
  <si>
    <t>Szkoły Zawodowe</t>
  </si>
  <si>
    <t>Zespół Szkół Zawodowych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</si>
  <si>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</si>
  <si>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</si>
  <si>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</si>
  <si>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</si>
  <si>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</si>
  <si>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</si>
  <si>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Składki na ubezpieczenie zdrowotne oraz świadczenia dla osób nieobjętych obowiązkiem ubezpieczenia zdrowotnego</t>
  </si>
  <si>
    <t>Powiatowy Urząd Pracy</t>
  </si>
  <si>
    <t>składki na ubezpieczenie zdrowotne</t>
  </si>
  <si>
    <t>Powiatowy Dom Dziecka</t>
  </si>
  <si>
    <t>Powiatowe Centrum Pomocy Rodzinie</t>
  </si>
  <si>
    <t>Pomoc społeczna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</si>
  <si>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</si>
  <si>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</si>
  <si>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</si>
  <si>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</si>
  <si>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Powiatowy Dom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</si>
  <si>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</si>
  <si>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</si>
  <si>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</si>
  <si>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</si>
  <si>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</si>
  <si>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opłaty za administrowanie i czynsze za budynki, lokale i pomieszczenia garażowe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</si>
  <si>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</si>
  <si>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</si>
  <si>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</si>
  <si>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</si>
  <si>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</si>
  <si>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</si>
  <si>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</si>
  <si>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</si>
  <si>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</si>
  <si>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</si>
  <si>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Poradnia Psychologiczno-Pedagogiczna</t>
  </si>
  <si>
    <t>Internaty i bursy szkolne</t>
  </si>
  <si>
    <t>Kolonie i obozy oraz inne formy wypoczynku dzieci i młodzieży szkolnej, a także szkolenia młodzieży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</si>
  <si>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</si>
  <si>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</si>
  <si>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</si>
  <si>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</si>
  <si>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</si>
  <si>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</si>
  <si>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</si>
  <si>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</si>
  <si>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</si>
  <si>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</si>
  <si>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>stypendia dla uczniów</t>
  </si>
  <si>
    <t xml:space="preserve">Zadania w zakresie  Kultury Fizycznej </t>
  </si>
  <si>
    <t xml:space="preserve">Kultura Fizyczna </t>
  </si>
  <si>
    <t xml:space="preserve">Zwrot dotacji oraz płatności, w tym wykorzystanych nie zgodnie z przeznaczeniem lub wykorzystanych z naruszeniem procedur, o których mowa w art..184 ustawy, pobranych nienależnie lub w nadmiernej wysokości </t>
  </si>
  <si>
    <t>podatek od towarów i usług (VAT)</t>
  </si>
  <si>
    <t>4309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</si>
  <si>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</si>
  <si>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</si>
  <si>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</si>
  <si>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</si>
  <si>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>Wynagrodzenia bezosobowe</t>
  </si>
  <si>
    <t xml:space="preserve">Opłaty na rzecz budżetu państwa </t>
  </si>
  <si>
    <t>Zakup usług remontowych</t>
  </si>
  <si>
    <t xml:space="preserve">Zespół Szkół Zawodowych </t>
  </si>
  <si>
    <t xml:space="preserve">Liceum ogółnokształcace </t>
  </si>
  <si>
    <t xml:space="preserve">Zespół Szkół Licealnych i Zawodowych </t>
  </si>
  <si>
    <t>Nagrody o charakterze szczególnym niezaliczane do wynagrodzeń</t>
  </si>
  <si>
    <t>Wydatki na zakupy inwestycyjne jednostek budżetowych</t>
  </si>
  <si>
    <t>Opłaty na rzecz budżetów jednostki</t>
  </si>
  <si>
    <t>podróże słuzbowe krajowe</t>
  </si>
  <si>
    <t>Podróże służbowe krajowe</t>
  </si>
  <si>
    <t>Zwrot dotacji oraz płatności,w tym wykorzystanych nie zgodnie z przeznaczeniem lub wykorzystanych z naruszeniem procedur,o których mowa w art.184 ustawy pobranych nienależnie lub w nadmiernej wysokości</t>
  </si>
  <si>
    <t>do Uzasadnienia  Projektu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</si>
  <si>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</si>
  <si>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</si>
  <si>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</si>
  <si>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</si>
  <si>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</si>
  <si>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Dotacja celowa na pomoc finansową udzielaną między jednostkami samorządu terytorialnego na dofinansowanie własnych zadań inwestycyjnych i zakupów inwestycyjnych</t>
  </si>
  <si>
    <t>nagrody konkursowe</t>
  </si>
  <si>
    <t>4190</t>
  </si>
  <si>
    <t>4420</t>
  </si>
  <si>
    <t>Podróże służbowe zagraniczne</t>
  </si>
  <si>
    <t>Wczesne wspomaganie rozwoju dziecka</t>
  </si>
  <si>
    <t>Zadania z zakresu geodezji i kartografii</t>
  </si>
  <si>
    <t>Podatek od towarów i usług (VAT)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</si>
  <si>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</si>
  <si>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</si>
  <si>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</si>
  <si>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</si>
  <si>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</si>
  <si>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Pozostałe odsetki</t>
  </si>
  <si>
    <t>4700</t>
  </si>
  <si>
    <t>Lokalny transport zbiorowy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</si>
  <si>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</si>
  <si>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</si>
  <si>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</si>
  <si>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</si>
  <si>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</si>
  <si>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</si>
  <si>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 xml:space="preserve">Dotacje celowe przekazane gminie na inwestycje i zakupy inwestycyjne realizowane na podstawie porozumień (umów) między jednostkami samorządu terytorialnego </t>
  </si>
  <si>
    <t>3030</t>
  </si>
  <si>
    <t>85141</t>
  </si>
  <si>
    <t>Ratownictwo medyczne</t>
  </si>
  <si>
    <t>Dotacje celowe z budżetu na finansowanie lub dofinansowanie kosztów realizacji inwestycji i zakupów inwestycyjnych jednostek nie zaliczanych do sektora finansów publicznych</t>
  </si>
  <si>
    <t>Pomoc materialna dla uczniów o charakterze motywacyjnym</t>
  </si>
  <si>
    <t>na 2018 r.</t>
  </si>
  <si>
    <t>Wydatki inwestycyjne jednostek budżetowych</t>
  </si>
  <si>
    <t>uposażenie i świadczenia pieniężne wypłacone przez okres roku żołnierzom i funkcjonariuszom zwolnionym ze służby</t>
  </si>
  <si>
    <t>wydatki na zakupy inwestycyjne</t>
  </si>
  <si>
    <t>Kary i odszkodowania i grzywny wypłacane na rzecz osób prawnych i innych jednostek organizacyjnych</t>
  </si>
  <si>
    <t>odsetki od nieterminowych wpłat podatku od towarów i usług (VAT)</t>
  </si>
  <si>
    <t>Wpłaty od jednostek na państwowy fundusz celowy</t>
  </si>
  <si>
    <t>wpłaty jednostek na państwowy fundusz celowy na finansowanie lub dofinansowanie zadań inwestycyjnych</t>
  </si>
  <si>
    <t>Usuwanie skutków klęsk żywiołowych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</si>
  <si>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</si>
  <si>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Technika</t>
  </si>
  <si>
    <t>Szkoły Policealne</t>
  </si>
  <si>
    <t>Branżowe szkoły I i II stopnia</t>
  </si>
  <si>
    <t>Krajowe pasażerskie przewozy kolejowe</t>
  </si>
  <si>
    <t>Dotacje celowe przekazane do samorządu województwa na zadania bieżące realizowane na podstawie porozumień (umów ) między jednostkami samorządu terytorialnego</t>
  </si>
  <si>
    <t>dotacje podmiotowe z budżetu dla niepublicznej jednostki systemu oświaty</t>
  </si>
  <si>
    <t>kwalifikacyjne kursy zawodowe</t>
  </si>
  <si>
    <t>budżetu na rok 2019</t>
  </si>
  <si>
    <t>2018 r.</t>
  </si>
  <si>
    <t>na 2019 r.</t>
  </si>
  <si>
    <t>Plan wydatków na rok 2019 - Dział 630</t>
  </si>
  <si>
    <t xml:space="preserve">              Plan wydatków na 2019 rok - dział 600</t>
  </si>
  <si>
    <t>Plan wydatków na rok 2019- Dział 020</t>
  </si>
  <si>
    <t>Plan wydatków na rok 2019- Dział 010</t>
  </si>
  <si>
    <t xml:space="preserve">            Plan wydatków na 2019 rok - dział 700</t>
  </si>
  <si>
    <t xml:space="preserve">            Plan wydatków na 2019 rok - dział 710</t>
  </si>
  <si>
    <t xml:space="preserve">         Plan wydatków na 2019 rok - dział 750</t>
  </si>
  <si>
    <t xml:space="preserve">            Plan wydatków na 2019 rok - dział 751</t>
  </si>
  <si>
    <t xml:space="preserve">            Plan wydatków na 2019 rok - dział 752</t>
  </si>
  <si>
    <t xml:space="preserve">                        Plan wydatków na 2019 rok - dział 754</t>
  </si>
  <si>
    <t xml:space="preserve">                        Plan wydatków na 2019 rok - dział 755</t>
  </si>
  <si>
    <t xml:space="preserve">         Plan wydatków na 2019 rok - dział 757</t>
  </si>
  <si>
    <t xml:space="preserve">           Plan wydatków na 2019 rok - dział 758</t>
  </si>
  <si>
    <t xml:space="preserve">                                       Plan wydatków na 2019 rok - dział 801</t>
  </si>
  <si>
    <t xml:space="preserve">                       Plan  wydatków na 2019 rok - dział 851</t>
  </si>
  <si>
    <t xml:space="preserve">                       Plan  wydatków na  2019 rok - dział 852</t>
  </si>
  <si>
    <t xml:space="preserve">                       Plan wydatków na 2019 rok - dział 853</t>
  </si>
  <si>
    <t xml:space="preserve">                  Plan wydatków na 2019 rok - dział 854</t>
  </si>
  <si>
    <t xml:space="preserve">                       Plan  wydatków na  2019 rok - dział 855</t>
  </si>
  <si>
    <t xml:space="preserve">                Plan wydatków na 2019 rok - dział 900</t>
  </si>
  <si>
    <t xml:space="preserve">                Plan wydatków na 2019 rok - dział 921</t>
  </si>
  <si>
    <t xml:space="preserve">                     Plan wydatków na 2019 rok - dział 926</t>
  </si>
  <si>
    <t>Zapewnienie uczniom prawa do bezpłatnego dostępu do podręczników, materiałów edukacyjnych lub materiałów ćwiczeniowych</t>
  </si>
  <si>
    <t xml:space="preserve">rózne wydatki na rzecz osób fizycznych </t>
  </si>
  <si>
    <t>Wspieranie rodziny</t>
  </si>
  <si>
    <t>zwrot dotacji oraz płatności,w tym wykorzystanych niezgodnie z przeznaczeniem lub wykorzystanych z naruszeniem procedur,o których mowa w art.184 ustawy,pobranych nienależnie lub w nadmiernej wysokości</t>
  </si>
  <si>
    <t>rózne opłaty i składki</t>
  </si>
  <si>
    <t>odsetki od dotacji oraz płatności,w tym wykorzystanych niezgodnie z przeznaczeniem lub wykorzystanych z naruszeniem procedur,o których mowa w art.184 ustawy,pobranych nienależnie lub w nadmiernej wysokości</t>
  </si>
  <si>
    <t xml:space="preserve">Starostwo Powiatowe </t>
  </si>
  <si>
    <t>zakup materiałów i wyposażenia Starostwo</t>
  </si>
  <si>
    <t>zakup materiałów i wyposażenia Straż</t>
  </si>
  <si>
    <t>wniesienie wkładów do spółek prawa handlowego oraz uzupełnienie funduszy statutowych banków państwowych i innych instytucji finansowych</t>
  </si>
  <si>
    <t>zakup usług przez jednostki samorządu terytorialnego od innych jednostek samorządu terytorineglo</t>
  </si>
  <si>
    <t>wydatki na zakupy inwestycyjne jednostek budżetowych Zarząd Dróg</t>
  </si>
  <si>
    <t>zakup i objęcie akcji i udziałów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</si>
</sst>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28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7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Arial CE"/>
      <family val="2"/>
      <charset val="238"/>
    </font>
    <font>
      <b/>
      <i/>
      <sz val="9"/>
      <name val="Tahoma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color theme="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auto="1"/>
      </bottom>
      <diagonal/>
    </border>
    <border>
      <left style="thin">
        <color indexed="64"/>
      </left>
      <right style="medium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3" fillId="0" borderId="0" applyFill="0" applyBorder="0" applyAlignment="0" applyProtection="0"/>
  </cellStyleXfs>
  <cellXfs count="183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15" xfId="0" applyFont="1" applyBorder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0" xfId="0" applyFont="1" applyBorder="1"/>
    <xf numFmtId="3" fontId="9" fillId="0" borderId="0" xfId="0" applyNumberFormat="1" applyFont="1" applyBorder="1"/>
    <xf numFmtId="3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/>
    <xf numFmtId="49" fontId="14" fillId="0" borderId="54" xfId="0" applyNumberFormat="1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3" fontId="14" fillId="0" borderId="56" xfId="1" applyNumberFormat="1" applyFont="1" applyFill="1" applyBorder="1" applyAlignment="1" applyProtection="1">
      <alignment horizontal="right" vertical="center"/>
    </xf>
    <xf numFmtId="3" fontId="14" fillId="0" borderId="55" xfId="1" applyNumberFormat="1" applyFont="1" applyFill="1" applyBorder="1" applyAlignment="1" applyProtection="1">
      <alignment horizontal="right" vertical="center"/>
    </xf>
    <xf numFmtId="4" fontId="14" fillId="0" borderId="55" xfId="1" applyNumberFormat="1" applyFont="1" applyFill="1" applyBorder="1" applyAlignment="1" applyProtection="1">
      <alignment horizontal="right" vertical="center"/>
    </xf>
    <xf numFmtId="3" fontId="14" fillId="0" borderId="56" xfId="0" applyNumberFormat="1" applyFont="1" applyBorder="1" applyAlignment="1">
      <alignment horizontal="right" vertical="center"/>
    </xf>
    <xf numFmtId="4" fontId="14" fillId="0" borderId="56" xfId="0" applyNumberFormat="1" applyFont="1" applyBorder="1" applyAlignment="1">
      <alignment horizontal="right" vertical="center"/>
    </xf>
    <xf numFmtId="4" fontId="14" fillId="0" borderId="57" xfId="0" applyNumberFormat="1" applyFont="1" applyBorder="1" applyAlignment="1">
      <alignment horizontal="right"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3" fontId="15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15" fillId="2" borderId="1" xfId="0" applyFont="1" applyFill="1" applyBorder="1"/>
    <xf numFmtId="0" fontId="15" fillId="2" borderId="58" xfId="0" applyFont="1" applyFill="1" applyBorder="1"/>
    <xf numFmtId="0" fontId="15" fillId="2" borderId="2" xfId="0" applyFont="1" applyFill="1" applyBorder="1" applyAlignment="1">
      <alignment horizontal="center" vertical="center"/>
    </xf>
    <xf numFmtId="3" fontId="15" fillId="2" borderId="59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60" xfId="0" applyFont="1" applyFill="1" applyBorder="1"/>
    <xf numFmtId="0" fontId="15" fillId="2" borderId="3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3" fontId="15" fillId="2" borderId="27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24" xfId="0" applyFont="1" applyFill="1" applyBorder="1"/>
    <xf numFmtId="0" fontId="15" fillId="2" borderId="5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3" fontId="15" fillId="2" borderId="63" xfId="0" applyNumberFormat="1" applyFont="1" applyFill="1" applyBorder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3" fontId="15" fillId="0" borderId="6" xfId="1" applyNumberFormat="1" applyFont="1" applyFill="1" applyBorder="1" applyAlignment="1" applyProtection="1">
      <alignment horizontal="right" vertical="center"/>
    </xf>
    <xf numFmtId="4" fontId="15" fillId="0" borderId="6" xfId="1" applyNumberFormat="1" applyFont="1" applyFill="1" applyBorder="1" applyAlignment="1" applyProtection="1">
      <alignment horizontal="right" vertical="center"/>
    </xf>
    <xf numFmtId="3" fontId="15" fillId="0" borderId="6" xfId="0" applyNumberFormat="1" applyFont="1" applyBorder="1" applyAlignment="1">
      <alignment vertical="center"/>
    </xf>
    <xf numFmtId="4" fontId="15" fillId="0" borderId="6" xfId="0" applyNumberFormat="1" applyFont="1" applyBorder="1" applyAlignment="1">
      <alignment horizontal="right" vertical="center"/>
    </xf>
    <xf numFmtId="4" fontId="15" fillId="0" borderId="29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3" fontId="14" fillId="0" borderId="7" xfId="1" applyNumberFormat="1" applyFont="1" applyFill="1" applyBorder="1" applyAlignment="1" applyProtection="1">
      <alignment horizontal="right" vertical="center"/>
    </xf>
    <xf numFmtId="4" fontId="14" fillId="0" borderId="7" xfId="1" applyNumberFormat="1" applyFont="1" applyFill="1" applyBorder="1" applyAlignment="1" applyProtection="1">
      <alignment horizontal="right" vertical="center"/>
    </xf>
    <xf numFmtId="3" fontId="14" fillId="0" borderId="7" xfId="0" applyNumberFormat="1" applyFont="1" applyBorder="1" applyAlignment="1">
      <alignment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4" fillId="0" borderId="32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" fontId="14" fillId="0" borderId="56" xfId="1" applyNumberFormat="1" applyFont="1" applyFill="1" applyBorder="1" applyAlignment="1" applyProtection="1">
      <alignment horizontal="right" vertical="center"/>
    </xf>
    <xf numFmtId="4" fontId="14" fillId="0" borderId="65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/>
    <xf numFmtId="0" fontId="15" fillId="2" borderId="2" xfId="0" applyFont="1" applyFill="1" applyBorder="1"/>
    <xf numFmtId="3" fontId="14" fillId="0" borderId="4" xfId="0" applyNumberFormat="1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3" fontId="14" fillId="0" borderId="3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0" fontId="15" fillId="0" borderId="8" xfId="0" applyFont="1" applyBorder="1" applyAlignment="1">
      <alignment horizontal="center"/>
    </xf>
    <xf numFmtId="0" fontId="15" fillId="0" borderId="8" xfId="0" applyFont="1" applyBorder="1" applyAlignment="1"/>
    <xf numFmtId="3" fontId="15" fillId="0" borderId="8" xfId="1" applyNumberFormat="1" applyFont="1" applyFill="1" applyBorder="1" applyAlignment="1" applyProtection="1">
      <alignment horizontal="right"/>
    </xf>
    <xf numFmtId="4" fontId="15" fillId="0" borderId="8" xfId="1" applyNumberFormat="1" applyFont="1" applyFill="1" applyBorder="1" applyAlignment="1" applyProtection="1">
      <alignment horizontal="right"/>
    </xf>
    <xf numFmtId="3" fontId="15" fillId="0" borderId="8" xfId="0" applyNumberFormat="1" applyFont="1" applyBorder="1" applyAlignment="1">
      <alignment horizontal="right"/>
    </xf>
    <xf numFmtId="4" fontId="15" fillId="0" borderId="8" xfId="0" applyNumberFormat="1" applyFont="1" applyBorder="1" applyAlignment="1">
      <alignment horizontal="right"/>
    </xf>
    <xf numFmtId="4" fontId="15" fillId="0" borderId="66" xfId="0" applyNumberFormat="1" applyFont="1" applyBorder="1" applyAlignment="1">
      <alignment horizontal="right"/>
    </xf>
    <xf numFmtId="4" fontId="14" fillId="0" borderId="19" xfId="0" applyNumberFormat="1" applyFont="1" applyBorder="1" applyAlignment="1">
      <alignment horizontal="right"/>
    </xf>
    <xf numFmtId="0" fontId="15" fillId="0" borderId="9" xfId="0" applyFont="1" applyBorder="1" applyAlignment="1">
      <alignment horizontal="center"/>
    </xf>
    <xf numFmtId="49" fontId="15" fillId="0" borderId="9" xfId="0" applyNumberFormat="1" applyFont="1" applyBorder="1"/>
    <xf numFmtId="3" fontId="15" fillId="0" borderId="9" xfId="1" applyNumberFormat="1" applyFont="1" applyFill="1" applyBorder="1" applyAlignment="1" applyProtection="1">
      <alignment horizontal="right"/>
    </xf>
    <xf numFmtId="4" fontId="15" fillId="0" borderId="9" xfId="1" applyNumberFormat="1" applyFont="1" applyFill="1" applyBorder="1" applyAlignment="1" applyProtection="1">
      <alignment horizontal="right"/>
    </xf>
    <xf numFmtId="3" fontId="15" fillId="0" borderId="9" xfId="0" applyNumberFormat="1" applyFont="1" applyBorder="1" applyAlignment="1">
      <alignment horizontal="right"/>
    </xf>
    <xf numFmtId="4" fontId="15" fillId="0" borderId="9" xfId="0" applyNumberFormat="1" applyFont="1" applyBorder="1" applyAlignment="1">
      <alignment horizontal="right"/>
    </xf>
    <xf numFmtId="4" fontId="14" fillId="0" borderId="31" xfId="0" applyNumberFormat="1" applyFont="1" applyBorder="1" applyAlignment="1">
      <alignment horizontal="right"/>
    </xf>
    <xf numFmtId="0" fontId="14" fillId="0" borderId="10" xfId="0" applyFont="1" applyBorder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0" fontId="15" fillId="0" borderId="8" xfId="0" applyFont="1" applyBorder="1"/>
    <xf numFmtId="3" fontId="15" fillId="0" borderId="8" xfId="1" applyNumberFormat="1" applyFont="1" applyFill="1" applyBorder="1" applyAlignment="1" applyProtection="1">
      <alignment horizontal="right" vertical="center"/>
    </xf>
    <xf numFmtId="4" fontId="15" fillId="0" borderId="8" xfId="1" applyNumberFormat="1" applyFont="1" applyFill="1" applyBorder="1" applyAlignment="1" applyProtection="1">
      <alignment horizontal="right" vertical="center"/>
    </xf>
    <xf numFmtId="3" fontId="15" fillId="0" borderId="8" xfId="0" applyNumberFormat="1" applyFont="1" applyBorder="1" applyAlignment="1">
      <alignment vertical="center"/>
    </xf>
    <xf numFmtId="4" fontId="15" fillId="0" borderId="8" xfId="0" applyNumberFormat="1" applyFont="1" applyBorder="1" applyAlignment="1">
      <alignment horizontal="right" vertical="center"/>
    </xf>
    <xf numFmtId="4" fontId="15" fillId="0" borderId="66" xfId="0" applyNumberFormat="1" applyFont="1" applyBorder="1" applyAlignment="1">
      <alignment horizontal="right" vertical="center"/>
    </xf>
    <xf numFmtId="4" fontId="15" fillId="0" borderId="19" xfId="0" applyNumberFormat="1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3" fontId="15" fillId="0" borderId="11" xfId="1" applyNumberFormat="1" applyFont="1" applyFill="1" applyBorder="1" applyAlignment="1" applyProtection="1">
      <alignment horizontal="right" vertical="center"/>
    </xf>
    <xf numFmtId="4" fontId="15" fillId="0" borderId="11" xfId="1" applyNumberFormat="1" applyFont="1" applyFill="1" applyBorder="1" applyAlignment="1" applyProtection="1">
      <alignment horizontal="right" vertical="center"/>
    </xf>
    <xf numFmtId="3" fontId="15" fillId="0" borderId="11" xfId="0" applyNumberFormat="1" applyFont="1" applyBorder="1" applyAlignment="1">
      <alignment vertical="center"/>
    </xf>
    <xf numFmtId="4" fontId="15" fillId="0" borderId="11" xfId="0" applyNumberFormat="1" applyFont="1" applyBorder="1" applyAlignment="1">
      <alignment horizontal="right" vertical="center"/>
    </xf>
    <xf numFmtId="4" fontId="15" fillId="0" borderId="41" xfId="0" applyNumberFormat="1" applyFont="1" applyBorder="1" applyAlignment="1">
      <alignment horizontal="right" vertical="center"/>
    </xf>
    <xf numFmtId="4" fontId="15" fillId="0" borderId="20" xfId="0" applyNumberFormat="1" applyFont="1" applyBorder="1" applyAlignment="1">
      <alignment vertical="center"/>
    </xf>
    <xf numFmtId="49" fontId="14" fillId="0" borderId="3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right" vertical="center"/>
    </xf>
    <xf numFmtId="4" fontId="14" fillId="0" borderId="67" xfId="0" applyNumberFormat="1" applyFont="1" applyBorder="1" applyAlignment="1">
      <alignment horizontal="right" vertical="center"/>
    </xf>
    <xf numFmtId="49" fontId="14" fillId="0" borderId="68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3" fontId="14" fillId="0" borderId="10" xfId="1" applyNumberFormat="1" applyFont="1" applyFill="1" applyBorder="1" applyAlignment="1" applyProtection="1">
      <alignment horizontal="right" vertical="center"/>
    </xf>
    <xf numFmtId="4" fontId="14" fillId="0" borderId="10" xfId="1" applyNumberFormat="1" applyFont="1" applyFill="1" applyBorder="1" applyAlignment="1" applyProtection="1">
      <alignment horizontal="right" vertical="center"/>
    </xf>
    <xf numFmtId="3" fontId="14" fillId="0" borderId="10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horizontal="right" vertical="center"/>
    </xf>
    <xf numFmtId="4" fontId="14" fillId="0" borderId="69" xfId="0" applyNumberFormat="1" applyFont="1" applyBorder="1" applyAlignment="1">
      <alignment horizontal="right" vertical="center"/>
    </xf>
    <xf numFmtId="4" fontId="14" fillId="0" borderId="28" xfId="0" applyNumberFormat="1" applyFont="1" applyBorder="1" applyAlignment="1">
      <alignment vertical="center"/>
    </xf>
    <xf numFmtId="49" fontId="14" fillId="0" borderId="38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4" fillId="0" borderId="7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3" fontId="15" fillId="0" borderId="4" xfId="1" applyNumberFormat="1" applyFont="1" applyFill="1" applyBorder="1" applyAlignment="1" applyProtection="1">
      <alignment horizontal="right" vertical="center"/>
    </xf>
    <xf numFmtId="4" fontId="15" fillId="0" borderId="4" xfId="1" applyNumberFormat="1" applyFont="1" applyFill="1" applyBorder="1" applyAlignment="1" applyProtection="1">
      <alignment horizontal="right" vertical="center"/>
    </xf>
    <xf numFmtId="3" fontId="15" fillId="0" borderId="4" xfId="0" applyNumberFormat="1" applyFont="1" applyBorder="1" applyAlignment="1">
      <alignment vertical="center"/>
    </xf>
    <xf numFmtId="4" fontId="15" fillId="0" borderId="4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 wrapText="1"/>
    </xf>
    <xf numFmtId="3" fontId="15" fillId="0" borderId="13" xfId="1" applyNumberFormat="1" applyFont="1" applyFill="1" applyBorder="1" applyAlignment="1" applyProtection="1">
      <alignment horizontal="right" vertical="center"/>
    </xf>
    <xf numFmtId="4" fontId="15" fillId="0" borderId="13" xfId="1" applyNumberFormat="1" applyFont="1" applyFill="1" applyBorder="1" applyAlignment="1" applyProtection="1">
      <alignment horizontal="right" vertical="center"/>
    </xf>
    <xf numFmtId="3" fontId="15" fillId="0" borderId="13" xfId="0" applyNumberFormat="1" applyFont="1" applyBorder="1" applyAlignment="1">
      <alignment vertical="center"/>
    </xf>
    <xf numFmtId="4" fontId="15" fillId="0" borderId="13" xfId="0" applyNumberFormat="1" applyFont="1" applyBorder="1" applyAlignment="1">
      <alignment horizontal="right" vertical="center"/>
    </xf>
    <xf numFmtId="0" fontId="15" fillId="0" borderId="23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3" fontId="15" fillId="0" borderId="10" xfId="1" applyNumberFormat="1" applyFont="1" applyFill="1" applyBorder="1" applyAlignment="1" applyProtection="1">
      <alignment horizontal="right" vertical="center"/>
    </xf>
    <xf numFmtId="4" fontId="15" fillId="0" borderId="10" xfId="1" applyNumberFormat="1" applyFont="1" applyFill="1" applyBorder="1" applyAlignment="1" applyProtection="1">
      <alignment horizontal="right" vertical="center"/>
    </xf>
    <xf numFmtId="3" fontId="15" fillId="0" borderId="10" xfId="0" applyNumberFormat="1" applyFont="1" applyBorder="1" applyAlignment="1">
      <alignment vertical="center"/>
    </xf>
    <xf numFmtId="4" fontId="15" fillId="0" borderId="10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/>
    </xf>
    <xf numFmtId="3" fontId="15" fillId="0" borderId="8" xfId="0" applyNumberFormat="1" applyFont="1" applyBorder="1"/>
    <xf numFmtId="49" fontId="15" fillId="0" borderId="12" xfId="0" applyNumberFormat="1" applyFont="1" applyBorder="1" applyAlignment="1">
      <alignment horizontal="center"/>
    </xf>
    <xf numFmtId="0" fontId="15" fillId="0" borderId="12" xfId="0" applyFont="1" applyBorder="1"/>
    <xf numFmtId="3" fontId="15" fillId="0" borderId="12" xfId="0" applyNumberFormat="1" applyFont="1" applyBorder="1"/>
    <xf numFmtId="4" fontId="15" fillId="0" borderId="12" xfId="0" applyNumberFormat="1" applyFont="1" applyBorder="1" applyAlignment="1">
      <alignment horizontal="right"/>
    </xf>
    <xf numFmtId="4" fontId="15" fillId="0" borderId="39" xfId="0" applyNumberFormat="1" applyFont="1" applyBorder="1" applyAlignment="1">
      <alignment horizontal="right"/>
    </xf>
    <xf numFmtId="0" fontId="15" fillId="0" borderId="22" xfId="0" applyFont="1" applyBorder="1"/>
    <xf numFmtId="0" fontId="15" fillId="0" borderId="3" xfId="0" applyFont="1" applyBorder="1" applyAlignment="1">
      <alignment horizontal="center"/>
    </xf>
    <xf numFmtId="3" fontId="15" fillId="0" borderId="4" xfId="0" applyNumberFormat="1" applyFont="1" applyBorder="1"/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3" fontId="15" fillId="0" borderId="12" xfId="0" applyNumberFormat="1" applyFont="1" applyBorder="1" applyAlignment="1">
      <alignment vertical="center"/>
    </xf>
    <xf numFmtId="4" fontId="15" fillId="0" borderId="12" xfId="0" applyNumberFormat="1" applyFont="1" applyBorder="1" applyAlignment="1">
      <alignment horizontal="right" vertical="center"/>
    </xf>
    <xf numFmtId="4" fontId="15" fillId="0" borderId="39" xfId="0" applyNumberFormat="1" applyFont="1" applyBorder="1" applyAlignment="1">
      <alignment horizontal="right" vertical="center"/>
    </xf>
    <xf numFmtId="0" fontId="15" fillId="0" borderId="22" xfId="0" applyFont="1" applyBorder="1" applyAlignment="1">
      <alignment vertical="center"/>
    </xf>
    <xf numFmtId="49" fontId="15" fillId="0" borderId="12" xfId="0" applyNumberFormat="1" applyFont="1" applyBorder="1"/>
    <xf numFmtId="49" fontId="15" fillId="0" borderId="12" xfId="0" applyNumberFormat="1" applyFont="1" applyBorder="1" applyProtection="1">
      <protection locked="0"/>
    </xf>
    <xf numFmtId="49" fontId="15" fillId="0" borderId="12" xfId="0" applyNumberFormat="1" applyFont="1" applyBorder="1" applyAlignment="1" applyProtection="1">
      <alignment vertical="center" wrapText="1"/>
      <protection locked="0"/>
    </xf>
    <xf numFmtId="3" fontId="15" fillId="0" borderId="12" xfId="0" applyNumberFormat="1" applyFont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3" fontId="15" fillId="0" borderId="12" xfId="0" applyNumberFormat="1" applyFont="1" applyFill="1" applyBorder="1" applyAlignment="1">
      <alignment vertical="center"/>
    </xf>
    <xf numFmtId="4" fontId="15" fillId="0" borderId="39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3" fontId="15" fillId="0" borderId="13" xfId="0" applyNumberFormat="1" applyFont="1" applyBorder="1"/>
    <xf numFmtId="4" fontId="15" fillId="0" borderId="13" xfId="0" applyNumberFormat="1" applyFont="1" applyBorder="1" applyAlignment="1">
      <alignment horizontal="right"/>
    </xf>
    <xf numFmtId="4" fontId="15" fillId="0" borderId="70" xfId="0" applyNumberFormat="1" applyFont="1" applyBorder="1" applyAlignment="1">
      <alignment horizontal="right"/>
    </xf>
    <xf numFmtId="0" fontId="15" fillId="0" borderId="23" xfId="0" applyFont="1" applyBorder="1"/>
    <xf numFmtId="0" fontId="15" fillId="0" borderId="22" xfId="0" applyFont="1" applyBorder="1" applyAlignment="1">
      <alignment horizontal="right" vertical="center"/>
    </xf>
    <xf numFmtId="0" fontId="15" fillId="0" borderId="12" xfId="0" applyFont="1" applyBorder="1" applyAlignment="1"/>
    <xf numFmtId="0" fontId="15" fillId="0" borderId="4" xfId="0" applyFont="1" applyBorder="1" applyAlignment="1">
      <alignment horizontal="center"/>
    </xf>
    <xf numFmtId="0" fontId="15" fillId="0" borderId="9" xfId="0" applyFont="1" applyBorder="1" applyAlignment="1">
      <alignment vertical="center"/>
    </xf>
    <xf numFmtId="4" fontId="15" fillId="0" borderId="4" xfId="0" applyNumberFormat="1" applyFont="1" applyBorder="1" applyAlignment="1">
      <alignment horizontal="right"/>
    </xf>
    <xf numFmtId="4" fontId="15" fillId="0" borderId="27" xfId="0" applyNumberFormat="1" applyFont="1" applyBorder="1" applyAlignment="1">
      <alignment horizontal="right"/>
    </xf>
    <xf numFmtId="0" fontId="15" fillId="0" borderId="24" xfId="0" applyFont="1" applyBorder="1"/>
    <xf numFmtId="0" fontId="15" fillId="0" borderId="3" xfId="0" applyFont="1" applyBorder="1"/>
    <xf numFmtId="0" fontId="15" fillId="0" borderId="4" xfId="0" applyFont="1" applyBorder="1"/>
    <xf numFmtId="3" fontId="15" fillId="0" borderId="4" xfId="0" applyNumberFormat="1" applyFont="1" applyBorder="1" applyAlignment="1">
      <alignment horizontal="right" vertical="center"/>
    </xf>
    <xf numFmtId="4" fontId="15" fillId="0" borderId="17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3" fontId="14" fillId="0" borderId="16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horizontal="right" vertical="center"/>
    </xf>
    <xf numFmtId="4" fontId="14" fillId="0" borderId="35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vertical="center"/>
    </xf>
    <xf numFmtId="3" fontId="14" fillId="0" borderId="16" xfId="1" applyNumberFormat="1" applyFont="1" applyFill="1" applyBorder="1" applyAlignment="1" applyProtection="1">
      <alignment horizontal="right" vertical="center"/>
    </xf>
    <xf numFmtId="0" fontId="14" fillId="0" borderId="2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right" vertical="center"/>
    </xf>
    <xf numFmtId="4" fontId="14" fillId="4" borderId="71" xfId="0" applyNumberFormat="1" applyFont="1" applyFill="1" applyBorder="1" applyAlignment="1">
      <alignment horizontal="right" vertical="center"/>
    </xf>
    <xf numFmtId="0" fontId="15" fillId="4" borderId="71" xfId="0" applyFont="1" applyFill="1" applyBorder="1"/>
    <xf numFmtId="0" fontId="14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vertical="center" wrapText="1"/>
      <protection locked="0"/>
    </xf>
    <xf numFmtId="4" fontId="15" fillId="0" borderId="12" xfId="1" applyNumberFormat="1" applyFont="1" applyFill="1" applyBorder="1" applyAlignment="1" applyProtection="1">
      <alignment horizontal="right" vertical="center"/>
    </xf>
    <xf numFmtId="3" fontId="15" fillId="0" borderId="12" xfId="1" applyNumberFormat="1" applyFont="1" applyFill="1" applyBorder="1" applyAlignment="1" applyProtection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3" fontId="15" fillId="0" borderId="9" xfId="0" applyNumberFormat="1" applyFont="1" applyBorder="1" applyAlignment="1">
      <alignment vertical="center"/>
    </xf>
    <xf numFmtId="4" fontId="15" fillId="0" borderId="9" xfId="0" applyNumberFormat="1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3" fontId="15" fillId="0" borderId="8" xfId="0" applyNumberFormat="1" applyFont="1" applyBorder="1" applyAlignment="1">
      <alignment vertical="center" wrapText="1"/>
    </xf>
    <xf numFmtId="4" fontId="15" fillId="0" borderId="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0" fontId="15" fillId="0" borderId="18" xfId="0" applyFont="1" applyBorder="1"/>
    <xf numFmtId="49" fontId="15" fillId="0" borderId="14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vertical="center" wrapText="1"/>
    </xf>
    <xf numFmtId="3" fontId="15" fillId="0" borderId="14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vertical="center"/>
    </xf>
    <xf numFmtId="3" fontId="15" fillId="0" borderId="34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horizontal="right" vertical="center"/>
    </xf>
    <xf numFmtId="4" fontId="15" fillId="0" borderId="19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3" fontId="15" fillId="0" borderId="21" xfId="1" applyNumberFormat="1" applyFont="1" applyFill="1" applyBorder="1" applyAlignment="1" applyProtection="1">
      <alignment horizontal="right" vertical="center"/>
    </xf>
    <xf numFmtId="4" fontId="15" fillId="0" borderId="21" xfId="1" applyNumberFormat="1" applyFont="1" applyFill="1" applyBorder="1" applyAlignment="1" applyProtection="1">
      <alignment horizontal="right" vertical="center"/>
    </xf>
    <xf numFmtId="3" fontId="15" fillId="0" borderId="21" xfId="0" applyNumberFormat="1" applyFont="1" applyBorder="1" applyAlignment="1">
      <alignment horizontal="right" vertical="center"/>
    </xf>
    <xf numFmtId="4" fontId="15" fillId="0" borderId="21" xfId="0" applyNumberFormat="1" applyFont="1" applyBorder="1" applyAlignment="1">
      <alignment horizontal="right" vertical="center"/>
    </xf>
    <xf numFmtId="0" fontId="15" fillId="0" borderId="37" xfId="0" applyFont="1" applyBorder="1" applyAlignment="1">
      <alignment vertical="center"/>
    </xf>
    <xf numFmtId="49" fontId="15" fillId="0" borderId="12" xfId="0" applyNumberFormat="1" applyFont="1" applyBorder="1" applyAlignment="1">
      <alignment vertical="center"/>
    </xf>
    <xf numFmtId="3" fontId="15" fillId="0" borderId="13" xfId="0" applyNumberFormat="1" applyFont="1" applyBorder="1" applyAlignment="1">
      <alignment horizontal="right" vertical="center"/>
    </xf>
    <xf numFmtId="4" fontId="15" fillId="0" borderId="70" xfId="0" applyNumberFormat="1" applyFont="1" applyBorder="1" applyAlignment="1">
      <alignment horizontal="right" vertical="center"/>
    </xf>
    <xf numFmtId="49" fontId="15" fillId="0" borderId="12" xfId="0" applyNumberFormat="1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15" fillId="0" borderId="14" xfId="0" applyFont="1" applyBorder="1"/>
    <xf numFmtId="0" fontId="15" fillId="0" borderId="11" xfId="0" applyFont="1" applyBorder="1" applyAlignment="1">
      <alignment vertical="center" wrapText="1"/>
    </xf>
    <xf numFmtId="0" fontId="15" fillId="0" borderId="20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7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49" fontId="15" fillId="0" borderId="21" xfId="0" applyNumberFormat="1" applyFont="1" applyBorder="1" applyAlignment="1">
      <alignment horizontal="center"/>
    </xf>
    <xf numFmtId="0" fontId="15" fillId="0" borderId="21" xfId="0" applyFont="1" applyBorder="1"/>
    <xf numFmtId="3" fontId="15" fillId="0" borderId="21" xfId="0" applyNumberFormat="1" applyFont="1" applyBorder="1"/>
    <xf numFmtId="4" fontId="15" fillId="0" borderId="21" xfId="0" applyNumberFormat="1" applyFont="1" applyBorder="1" applyAlignment="1">
      <alignment horizontal="right"/>
    </xf>
    <xf numFmtId="3" fontId="15" fillId="0" borderId="21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right"/>
    </xf>
    <xf numFmtId="0" fontId="15" fillId="0" borderId="37" xfId="0" applyFont="1" applyBorder="1"/>
    <xf numFmtId="49" fontId="15" fillId="0" borderId="1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right"/>
    </xf>
    <xf numFmtId="0" fontId="15" fillId="0" borderId="12" xfId="0" applyFont="1" applyBorder="1" applyProtection="1">
      <protection locked="0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1" xfId="0" applyFont="1" applyBorder="1" applyAlignment="1">
      <alignment horizontal="center"/>
    </xf>
    <xf numFmtId="3" fontId="15" fillId="0" borderId="11" xfId="0" applyNumberFormat="1" applyFont="1" applyBorder="1"/>
    <xf numFmtId="4" fontId="15" fillId="0" borderId="11" xfId="0" applyNumberFormat="1" applyFont="1" applyBorder="1"/>
    <xf numFmtId="0" fontId="15" fillId="0" borderId="20" xfId="0" applyFont="1" applyBorder="1"/>
    <xf numFmtId="4" fontId="14" fillId="0" borderId="2" xfId="1" applyNumberFormat="1" applyFont="1" applyFill="1" applyBorder="1" applyAlignment="1" applyProtection="1">
      <alignment horizontal="right" vertical="center"/>
    </xf>
    <xf numFmtId="4" fontId="14" fillId="0" borderId="79" xfId="1" applyNumberFormat="1" applyFont="1" applyFill="1" applyBorder="1" applyAlignment="1" applyProtection="1">
      <alignment horizontal="right" vertical="center"/>
    </xf>
    <xf numFmtId="3" fontId="14" fillId="0" borderId="68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4" fontId="14" fillId="0" borderId="17" xfId="1" applyNumberFormat="1" applyFont="1" applyFill="1" applyBorder="1" applyAlignment="1" applyProtection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4" fontId="14" fillId="0" borderId="80" xfId="0" applyNumberFormat="1" applyFont="1" applyBorder="1" applyAlignment="1">
      <alignment horizontal="right" vertical="center"/>
    </xf>
    <xf numFmtId="0" fontId="14" fillId="0" borderId="24" xfId="0" applyFont="1" applyBorder="1" applyAlignment="1">
      <alignment vertical="center"/>
    </xf>
    <xf numFmtId="0" fontId="14" fillId="0" borderId="28" xfId="0" applyFont="1" applyBorder="1"/>
    <xf numFmtId="0" fontId="14" fillId="0" borderId="57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4" fontId="15" fillId="0" borderId="52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4" fillId="0" borderId="10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3" fontId="15" fillId="0" borderId="10" xfId="0" applyNumberFormat="1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3" fontId="15" fillId="0" borderId="17" xfId="0" applyNumberFormat="1" applyFont="1" applyBorder="1" applyAlignment="1">
      <alignment horizontal="right" vertical="center"/>
    </xf>
    <xf numFmtId="4" fontId="15" fillId="0" borderId="80" xfId="0" applyNumberFormat="1" applyFont="1" applyBorder="1" applyAlignment="1">
      <alignment horizontal="right" vertical="center"/>
    </xf>
    <xf numFmtId="0" fontId="15" fillId="0" borderId="50" xfId="0" applyFont="1" applyBorder="1" applyAlignment="1">
      <alignment vertical="center"/>
    </xf>
    <xf numFmtId="0" fontId="15" fillId="0" borderId="16" xfId="0" applyFont="1" applyBorder="1" applyAlignment="1">
      <alignment horizontal="center" vertical="center"/>
    </xf>
    <xf numFmtId="3" fontId="15" fillId="0" borderId="16" xfId="0" applyNumberFormat="1" applyFont="1" applyBorder="1" applyAlignment="1">
      <alignment vertical="center"/>
    </xf>
    <xf numFmtId="4" fontId="15" fillId="0" borderId="16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vertical="center"/>
    </xf>
    <xf numFmtId="0" fontId="15" fillId="0" borderId="39" xfId="0" applyFont="1" applyBorder="1" applyAlignment="1">
      <alignment vertical="center" wrapText="1"/>
    </xf>
    <xf numFmtId="4" fontId="15" fillId="0" borderId="9" xfId="0" applyNumberFormat="1" applyFont="1" applyBorder="1" applyAlignment="1">
      <alignment horizontal="right" vertical="center"/>
    </xf>
    <xf numFmtId="3" fontId="15" fillId="0" borderId="9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vertical="center" wrapText="1"/>
    </xf>
    <xf numFmtId="3" fontId="15" fillId="0" borderId="21" xfId="0" applyNumberFormat="1" applyFont="1" applyBorder="1" applyAlignment="1">
      <alignment vertical="center"/>
    </xf>
    <xf numFmtId="49" fontId="15" fillId="0" borderId="9" xfId="0" applyNumberFormat="1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3" fontId="15" fillId="0" borderId="9" xfId="0" applyNumberFormat="1" applyFont="1" applyBorder="1"/>
    <xf numFmtId="0" fontId="15" fillId="0" borderId="31" xfId="0" applyFont="1" applyBorder="1"/>
    <xf numFmtId="4" fontId="15" fillId="0" borderId="12" xfId="0" applyNumberFormat="1" applyFont="1" applyBorder="1"/>
    <xf numFmtId="49" fontId="15" fillId="0" borderId="11" xfId="0" applyNumberFormat="1" applyFont="1" applyBorder="1"/>
    <xf numFmtId="2" fontId="15" fillId="0" borderId="11" xfId="0" applyNumberFormat="1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16" fillId="0" borderId="0" xfId="0" applyNumberFormat="1" applyFont="1" applyBorder="1"/>
    <xf numFmtId="0" fontId="18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6" fillId="2" borderId="60" xfId="0" applyFont="1" applyFill="1" applyBorder="1"/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49" fontId="16" fillId="2" borderId="4" xfId="0" applyNumberFormat="1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24" xfId="0" applyFont="1" applyFill="1" applyBorder="1"/>
    <xf numFmtId="0" fontId="19" fillId="2" borderId="5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3" fontId="19" fillId="2" borderId="63" xfId="0" applyNumberFormat="1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4" fontId="14" fillId="0" borderId="55" xfId="1" applyNumberFormat="1" applyFont="1" applyFill="1" applyBorder="1" applyAlignment="1" applyProtection="1">
      <alignment vertical="center"/>
    </xf>
    <xf numFmtId="0" fontId="15" fillId="0" borderId="17" xfId="0" applyFont="1" applyBorder="1"/>
    <xf numFmtId="4" fontId="14" fillId="0" borderId="7" xfId="1" applyNumberFormat="1" applyFont="1" applyFill="1" applyBorder="1" applyAlignment="1" applyProtection="1">
      <alignment vertical="center"/>
    </xf>
    <xf numFmtId="4" fontId="14" fillId="0" borderId="7" xfId="0" applyNumberFormat="1" applyFont="1" applyBorder="1" applyAlignment="1">
      <alignment vertical="center"/>
    </xf>
    <xf numFmtId="0" fontId="14" fillId="0" borderId="8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/>
    </xf>
    <xf numFmtId="3" fontId="16" fillId="0" borderId="8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4" fillId="0" borderId="1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0" fontId="15" fillId="0" borderId="12" xfId="0" applyFont="1" applyBorder="1" applyAlignment="1">
      <alignment wrapText="1"/>
    </xf>
    <xf numFmtId="0" fontId="15" fillId="0" borderId="82" xfId="0" applyFont="1" applyBorder="1" applyAlignment="1">
      <alignment horizontal="center" vertical="center"/>
    </xf>
    <xf numFmtId="3" fontId="15" fillId="0" borderId="44" xfId="0" applyNumberFormat="1" applyFont="1" applyBorder="1" applyAlignment="1">
      <alignment vertical="center"/>
    </xf>
    <xf numFmtId="0" fontId="15" fillId="0" borderId="45" xfId="0" applyFont="1" applyBorder="1" applyAlignment="1">
      <alignment horizontal="center"/>
    </xf>
    <xf numFmtId="0" fontId="15" fillId="0" borderId="45" xfId="0" applyFont="1" applyBorder="1"/>
    <xf numFmtId="3" fontId="15" fillId="0" borderId="45" xfId="0" applyNumberFormat="1" applyFont="1" applyBorder="1"/>
    <xf numFmtId="4" fontId="15" fillId="0" borderId="45" xfId="0" applyNumberFormat="1" applyFont="1" applyBorder="1" applyAlignment="1">
      <alignment horizontal="right"/>
    </xf>
    <xf numFmtId="4" fontId="15" fillId="0" borderId="83" xfId="0" applyNumberFormat="1" applyFont="1" applyBorder="1" applyAlignment="1">
      <alignment horizontal="right"/>
    </xf>
    <xf numFmtId="0" fontId="15" fillId="0" borderId="46" xfId="0" applyFont="1" applyBorder="1"/>
    <xf numFmtId="0" fontId="15" fillId="0" borderId="21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vertical="center" wrapText="1"/>
    </xf>
    <xf numFmtId="4" fontId="15" fillId="0" borderId="12" xfId="0" applyNumberFormat="1" applyFont="1" applyBorder="1" applyAlignment="1">
      <alignment horizontal="right" vertical="center" wrapText="1"/>
    </xf>
    <xf numFmtId="4" fontId="15" fillId="0" borderId="39" xfId="0" applyNumberFormat="1" applyFont="1" applyBorder="1" applyAlignment="1">
      <alignment horizontal="right" vertical="center" wrapText="1"/>
    </xf>
    <xf numFmtId="0" fontId="15" fillId="0" borderId="2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0" fontId="15" fillId="0" borderId="24" xfId="0" applyFont="1" applyBorder="1" applyAlignment="1">
      <alignment vertical="center" wrapText="1"/>
    </xf>
    <xf numFmtId="0" fontId="15" fillId="0" borderId="25" xfId="0" applyFont="1" applyBorder="1" applyAlignment="1">
      <alignment vertical="center"/>
    </xf>
    <xf numFmtId="4" fontId="15" fillId="0" borderId="17" xfId="0" applyNumberFormat="1" applyFont="1" applyBorder="1" applyAlignment="1">
      <alignment horizontal="right"/>
    </xf>
    <xf numFmtId="0" fontId="15" fillId="0" borderId="50" xfId="0" applyFont="1" applyBorder="1"/>
    <xf numFmtId="0" fontId="14" fillId="0" borderId="85" xfId="0" applyFont="1" applyBorder="1"/>
    <xf numFmtId="0" fontId="14" fillId="0" borderId="71" xfId="0" applyFont="1" applyBorder="1"/>
    <xf numFmtId="0" fontId="14" fillId="0" borderId="27" xfId="0" applyFont="1" applyBorder="1" applyAlignment="1">
      <alignment horizontal="center" vertical="center"/>
    </xf>
    <xf numFmtId="0" fontId="15" fillId="0" borderId="44" xfId="0" applyFont="1" applyBorder="1"/>
    <xf numFmtId="3" fontId="14" fillId="0" borderId="4" xfId="0" applyNumberFormat="1" applyFont="1" applyBorder="1" applyAlignment="1">
      <alignment horizontal="center" vertical="center"/>
    </xf>
    <xf numFmtId="3" fontId="14" fillId="0" borderId="55" xfId="0" applyNumberFormat="1" applyFont="1" applyBorder="1" applyAlignment="1">
      <alignment vertical="center"/>
    </xf>
    <xf numFmtId="4" fontId="14" fillId="0" borderId="55" xfId="0" applyNumberFormat="1" applyFont="1" applyBorder="1" applyAlignment="1">
      <alignment horizontal="right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73" xfId="0" applyFont="1" applyBorder="1" applyAlignment="1">
      <alignment vertical="center"/>
    </xf>
    <xf numFmtId="0" fontId="14" fillId="0" borderId="7" xfId="0" applyFont="1" applyBorder="1" applyAlignment="1">
      <alignment vertical="top" wrapText="1"/>
    </xf>
    <xf numFmtId="0" fontId="15" fillId="0" borderId="34" xfId="0" applyFont="1" applyBorder="1" applyAlignment="1">
      <alignment vertical="center"/>
    </xf>
    <xf numFmtId="1" fontId="14" fillId="0" borderId="7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3" fontId="14" fillId="0" borderId="56" xfId="0" applyNumberFormat="1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16" fillId="0" borderId="75" xfId="0" applyFont="1" applyBorder="1" applyAlignment="1">
      <alignment horizontal="center" vertical="center"/>
    </xf>
    <xf numFmtId="0" fontId="16" fillId="0" borderId="66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4" fontId="16" fillId="0" borderId="13" xfId="0" applyNumberFormat="1" applyFont="1" applyBorder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11" xfId="0" applyFont="1" applyBorder="1"/>
    <xf numFmtId="3" fontId="16" fillId="0" borderId="11" xfId="0" applyNumberFormat="1" applyFont="1" applyBorder="1"/>
    <xf numFmtId="2" fontId="16" fillId="0" borderId="11" xfId="0" applyNumberFormat="1" applyFont="1" applyBorder="1" applyAlignment="1">
      <alignment horizontal="right"/>
    </xf>
    <xf numFmtId="4" fontId="16" fillId="0" borderId="11" xfId="0" applyNumberFormat="1" applyFont="1" applyBorder="1" applyAlignment="1">
      <alignment horizontal="right" vertical="center"/>
    </xf>
    <xf numFmtId="0" fontId="16" fillId="0" borderId="20" xfId="0" applyFont="1" applyBorder="1"/>
    <xf numFmtId="0" fontId="20" fillId="0" borderId="7" xfId="0" applyFont="1" applyBorder="1" applyAlignment="1">
      <alignment horizontal="center" vertical="center"/>
    </xf>
    <xf numFmtId="3" fontId="20" fillId="0" borderId="7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horizontal="right" vertical="center"/>
    </xf>
    <xf numFmtId="4" fontId="20" fillId="0" borderId="16" xfId="0" applyNumberFormat="1" applyFont="1" applyBorder="1" applyAlignment="1">
      <alignment horizontal="right" vertical="center"/>
    </xf>
    <xf numFmtId="0" fontId="20" fillId="0" borderId="32" xfId="0" applyFont="1" applyBorder="1" applyAlignment="1">
      <alignment vertical="center"/>
    </xf>
    <xf numFmtId="0" fontId="14" fillId="0" borderId="74" xfId="0" applyFont="1" applyFill="1" applyBorder="1" applyAlignment="1">
      <alignment horizontal="center" vertical="center"/>
    </xf>
    <xf numFmtId="3" fontId="14" fillId="0" borderId="56" xfId="0" applyNumberFormat="1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4" fontId="14" fillId="0" borderId="56" xfId="0" applyNumberFormat="1" applyFont="1" applyFill="1" applyBorder="1" applyAlignment="1">
      <alignment horizontal="right" vertical="center"/>
    </xf>
    <xf numFmtId="0" fontId="14" fillId="0" borderId="57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7" xfId="0" applyNumberFormat="1" applyFont="1" applyFill="1" applyBorder="1" applyAlignment="1">
      <alignment horizontal="center" vertical="center"/>
    </xf>
    <xf numFmtId="3" fontId="14" fillId="0" borderId="56" xfId="0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left" vertical="center"/>
    </xf>
    <xf numFmtId="4" fontId="15" fillId="0" borderId="27" xfId="0" applyNumberFormat="1" applyFont="1" applyFill="1" applyBorder="1" applyAlignment="1">
      <alignment horizontal="right" vertical="center"/>
    </xf>
    <xf numFmtId="0" fontId="15" fillId="0" borderId="24" xfId="0" applyFont="1" applyFill="1" applyBorder="1" applyAlignment="1">
      <alignment vertical="center"/>
    </xf>
    <xf numFmtId="0" fontId="14" fillId="0" borderId="10" xfId="0" applyFont="1" applyBorder="1" applyAlignment="1">
      <alignment vertical="top" wrapText="1"/>
    </xf>
    <xf numFmtId="1" fontId="15" fillId="0" borderId="4" xfId="0" applyNumberFormat="1" applyFont="1" applyBorder="1" applyAlignment="1">
      <alignment horizontal="center"/>
    </xf>
    <xf numFmtId="0" fontId="14" fillId="0" borderId="50" xfId="0" applyFont="1" applyBorder="1" applyAlignment="1">
      <alignment vertical="center"/>
    </xf>
    <xf numFmtId="1" fontId="14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vertical="center" wrapText="1"/>
    </xf>
    <xf numFmtId="4" fontId="15" fillId="0" borderId="11" xfId="0" applyNumberFormat="1" applyFont="1" applyBorder="1" applyAlignment="1">
      <alignment vertical="center"/>
    </xf>
    <xf numFmtId="49" fontId="14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right" vertical="center"/>
    </xf>
    <xf numFmtId="0" fontId="14" fillId="0" borderId="32" xfId="0" applyFont="1" applyFill="1" applyBorder="1" applyAlignment="1">
      <alignment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4" fontId="14" fillId="0" borderId="4" xfId="1" applyNumberFormat="1" applyFont="1" applyFill="1" applyBorder="1" applyAlignment="1" applyProtection="1">
      <alignment horizontal="right" vertical="center"/>
    </xf>
    <xf numFmtId="4" fontId="14" fillId="0" borderId="27" xfId="0" applyNumberFormat="1" applyFont="1" applyBorder="1" applyAlignment="1">
      <alignment horizontal="right" vertical="center"/>
    </xf>
    <xf numFmtId="3" fontId="14" fillId="0" borderId="10" xfId="1" applyNumberFormat="1" applyFont="1" applyFill="1" applyBorder="1" applyAlignment="1" applyProtection="1">
      <alignment vertical="center"/>
    </xf>
    <xf numFmtId="3" fontId="14" fillId="0" borderId="10" xfId="0" applyNumberFormat="1" applyFont="1" applyBorder="1"/>
    <xf numFmtId="4" fontId="14" fillId="0" borderId="10" xfId="0" applyNumberFormat="1" applyFont="1" applyBorder="1" applyAlignment="1">
      <alignment horizontal="right"/>
    </xf>
    <xf numFmtId="49" fontId="15" fillId="0" borderId="13" xfId="0" applyNumberFormat="1" applyFont="1" applyBorder="1"/>
    <xf numFmtId="4" fontId="15" fillId="0" borderId="23" xfId="0" applyNumberFormat="1" applyFont="1" applyBorder="1" applyAlignment="1">
      <alignment horizontal="right" vertical="center"/>
    </xf>
    <xf numFmtId="0" fontId="15" fillId="0" borderId="21" xfId="0" applyFont="1" applyBorder="1" applyAlignment="1"/>
    <xf numFmtId="4" fontId="14" fillId="0" borderId="86" xfId="0" applyNumberFormat="1" applyFont="1" applyBorder="1" applyAlignment="1">
      <alignment horizontal="right" vertical="center"/>
    </xf>
    <xf numFmtId="0" fontId="15" fillId="0" borderId="12" xfId="0" applyFont="1" applyBorder="1" applyAlignment="1" applyProtection="1">
      <alignment vertical="center" wrapText="1"/>
      <protection locked="0"/>
    </xf>
    <xf numFmtId="4" fontId="15" fillId="0" borderId="12" xfId="0" applyNumberFormat="1" applyFont="1" applyBorder="1" applyAlignment="1">
      <alignment vertical="center"/>
    </xf>
    <xf numFmtId="4" fontId="14" fillId="0" borderId="28" xfId="0" applyNumberFormat="1" applyFont="1" applyBorder="1" applyAlignment="1">
      <alignment horizontal="right" vertical="center"/>
    </xf>
    <xf numFmtId="0" fontId="15" fillId="0" borderId="12" xfId="0" applyFont="1" applyBorder="1" applyAlignment="1" applyProtection="1">
      <alignment vertical="center"/>
      <protection locked="0"/>
    </xf>
    <xf numFmtId="0" fontId="15" fillId="4" borderId="12" xfId="0" applyFont="1" applyFill="1" applyBorder="1" applyAlignment="1">
      <alignment vertical="center"/>
    </xf>
    <xf numFmtId="0" fontId="15" fillId="0" borderId="9" xfId="0" applyFont="1" applyBorder="1" applyAlignment="1" applyProtection="1">
      <alignment vertical="center" wrapText="1"/>
      <protection locked="0"/>
    </xf>
    <xf numFmtId="4" fontId="15" fillId="0" borderId="16" xfId="0" applyNumberFormat="1" applyFont="1" applyBorder="1" applyAlignment="1">
      <alignment vertical="center"/>
    </xf>
    <xf numFmtId="4" fontId="15" fillId="0" borderId="21" xfId="0" applyNumberFormat="1" applyFont="1" applyBorder="1" applyAlignment="1">
      <alignment vertical="center"/>
    </xf>
    <xf numFmtId="4" fontId="15" fillId="0" borderId="37" xfId="0" applyNumberFormat="1" applyFont="1" applyBorder="1" applyAlignment="1">
      <alignment horizontal="right" vertical="center"/>
    </xf>
    <xf numFmtId="0" fontId="15" fillId="0" borderId="9" xfId="0" applyFont="1" applyBorder="1"/>
    <xf numFmtId="4" fontId="14" fillId="0" borderId="16" xfId="0" applyNumberFormat="1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4" fontId="15" fillId="0" borderId="4" xfId="0" applyNumberFormat="1" applyFont="1" applyBorder="1" applyAlignment="1">
      <alignment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0" fontId="14" fillId="0" borderId="28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" fontId="15" fillId="0" borderId="8" xfId="0" applyNumberFormat="1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3" fontId="15" fillId="0" borderId="9" xfId="0" applyNumberFormat="1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4" fontId="15" fillId="0" borderId="9" xfId="1" applyNumberFormat="1" applyFont="1" applyFill="1" applyBorder="1" applyAlignment="1" applyProtection="1">
      <alignment horizontal="right" vertical="center"/>
    </xf>
    <xf numFmtId="0" fontId="15" fillId="0" borderId="70" xfId="0" applyFont="1" applyBorder="1" applyAlignment="1">
      <alignment vertical="center" wrapText="1"/>
    </xf>
    <xf numFmtId="4" fontId="15" fillId="0" borderId="11" xfId="0" applyNumberFormat="1" applyFont="1" applyBorder="1" applyAlignment="1">
      <alignment horizontal="right"/>
    </xf>
    <xf numFmtId="0" fontId="14" fillId="0" borderId="19" xfId="0" applyFont="1" applyBorder="1" applyAlignment="1">
      <alignment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4" fontId="14" fillId="0" borderId="10" xfId="0" applyNumberFormat="1" applyFont="1" applyBorder="1" applyAlignment="1" applyProtection="1">
      <alignment horizontal="right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4" fontId="15" fillId="0" borderId="21" xfId="0" applyNumberFormat="1" applyFont="1" applyBorder="1" applyAlignment="1" applyProtection="1">
      <alignment horizontal="right" vertical="center"/>
      <protection locked="0"/>
    </xf>
    <xf numFmtId="0" fontId="15" fillId="0" borderId="4" xfId="0" applyFont="1" applyBorder="1" applyProtection="1">
      <protection locked="0"/>
    </xf>
    <xf numFmtId="4" fontId="15" fillId="0" borderId="12" xfId="0" applyNumberFormat="1" applyFont="1" applyBorder="1" applyAlignment="1" applyProtection="1">
      <alignment horizontal="right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3" fontId="14" fillId="0" borderId="10" xfId="0" applyNumberFormat="1" applyFont="1" applyBorder="1" applyAlignment="1" applyProtection="1">
      <alignment vertical="center"/>
      <protection locked="0"/>
    </xf>
    <xf numFmtId="4" fontId="14" fillId="0" borderId="10" xfId="0" applyNumberFormat="1" applyFont="1" applyBorder="1" applyAlignment="1" applyProtection="1">
      <alignment horizontal="right" vertical="center"/>
      <protection locked="0"/>
    </xf>
    <xf numFmtId="3" fontId="15" fillId="0" borderId="12" xfId="0" applyNumberFormat="1" applyFont="1" applyBorder="1" applyProtection="1">
      <protection locked="0"/>
    </xf>
    <xf numFmtId="0" fontId="15" fillId="0" borderId="22" xfId="0" applyFont="1" applyBorder="1" applyProtection="1">
      <protection locked="0"/>
    </xf>
    <xf numFmtId="4" fontId="15" fillId="0" borderId="4" xfId="0" applyNumberFormat="1" applyFont="1" applyBorder="1" applyAlignment="1" applyProtection="1">
      <alignment horizontal="right"/>
      <protection locked="0"/>
    </xf>
    <xf numFmtId="0" fontId="15" fillId="0" borderId="24" xfId="0" applyFont="1" applyBorder="1" applyProtection="1">
      <protection locked="0"/>
    </xf>
    <xf numFmtId="0" fontId="15" fillId="0" borderId="10" xfId="0" applyFont="1" applyBorder="1" applyAlignment="1">
      <alignment horizontal="center"/>
    </xf>
    <xf numFmtId="3" fontId="14" fillId="0" borderId="10" xfId="0" applyNumberFormat="1" applyFont="1" applyBorder="1" applyAlignment="1" applyProtection="1">
      <alignment horizontal="right" vertical="center"/>
      <protection locked="0"/>
    </xf>
    <xf numFmtId="3" fontId="15" fillId="0" borderId="8" xfId="0" applyNumberFormat="1" applyFont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 applyProtection="1">
      <alignment horizontal="right" vertical="center"/>
      <protection locked="0"/>
    </xf>
    <xf numFmtId="0" fontId="15" fillId="0" borderId="21" xfId="0" applyFont="1" applyBorder="1" applyAlignment="1" applyProtection="1">
      <alignment horizontal="center"/>
      <protection locked="0"/>
    </xf>
    <xf numFmtId="0" fontId="15" fillId="0" borderId="21" xfId="0" applyFont="1" applyBorder="1" applyProtection="1">
      <protection locked="0"/>
    </xf>
    <xf numFmtId="4" fontId="15" fillId="0" borderId="4" xfId="0" applyNumberFormat="1" applyFont="1" applyBorder="1" applyAlignment="1" applyProtection="1">
      <alignment horizontal="right"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1" fontId="15" fillId="0" borderId="4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12" xfId="0" applyFont="1" applyBorder="1" applyAlignment="1" applyProtection="1">
      <alignment horizontal="center" vertical="center"/>
      <protection locked="0"/>
    </xf>
    <xf numFmtId="3" fontId="15" fillId="0" borderId="4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Protection="1">
      <protection locked="0"/>
    </xf>
    <xf numFmtId="4" fontId="15" fillId="0" borderId="13" xfId="0" applyNumberFormat="1" applyFont="1" applyBorder="1" applyAlignment="1" applyProtection="1">
      <alignment horizontal="right" vertical="center"/>
      <protection locked="0"/>
    </xf>
    <xf numFmtId="0" fontId="15" fillId="0" borderId="23" xfId="0" applyFont="1" applyBorder="1" applyAlignment="1" applyProtection="1">
      <alignment vertical="center"/>
      <protection locked="0"/>
    </xf>
    <xf numFmtId="3" fontId="15" fillId="0" borderId="4" xfId="1" applyNumberFormat="1" applyFont="1" applyFill="1" applyBorder="1" applyAlignment="1" applyProtection="1">
      <alignment vertical="center"/>
    </xf>
    <xf numFmtId="3" fontId="15" fillId="0" borderId="12" xfId="1" applyNumberFormat="1" applyFont="1" applyFill="1" applyBorder="1" applyAlignment="1" applyProtection="1">
      <alignment vertical="center"/>
    </xf>
    <xf numFmtId="1" fontId="15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3" fontId="15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right" vertical="center"/>
    </xf>
    <xf numFmtId="1" fontId="15" fillId="4" borderId="4" xfId="0" applyNumberFormat="1" applyFont="1" applyFill="1" applyBorder="1" applyAlignment="1">
      <alignment horizontal="center" vertical="center"/>
    </xf>
    <xf numFmtId="49" fontId="15" fillId="0" borderId="45" xfId="0" applyNumberFormat="1" applyFont="1" applyBorder="1"/>
    <xf numFmtId="4" fontId="15" fillId="0" borderId="13" xfId="0" applyNumberFormat="1" applyFont="1" applyBorder="1" applyAlignment="1">
      <alignment vertical="center"/>
    </xf>
    <xf numFmtId="0" fontId="15" fillId="0" borderId="43" xfId="0" applyFont="1" applyBorder="1" applyAlignment="1">
      <alignment horizontal="center" vertical="center"/>
    </xf>
    <xf numFmtId="3" fontId="15" fillId="0" borderId="21" xfId="0" applyNumberFormat="1" applyFont="1" applyBorder="1" applyAlignment="1">
      <alignment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49" fontId="15" fillId="0" borderId="16" xfId="0" applyNumberFormat="1" applyFont="1" applyBorder="1"/>
    <xf numFmtId="4" fontId="15" fillId="0" borderId="16" xfId="1" applyNumberFormat="1" applyFont="1" applyFill="1" applyBorder="1" applyAlignment="1" applyProtection="1">
      <alignment horizontal="right" vertical="center"/>
    </xf>
    <xf numFmtId="0" fontId="15" fillId="0" borderId="44" xfId="0" applyFont="1" applyBorder="1" applyAlignment="1">
      <alignment horizontal="center" vertical="center"/>
    </xf>
    <xf numFmtId="49" fontId="15" fillId="0" borderId="45" xfId="0" applyNumberFormat="1" applyFont="1" applyBorder="1" applyAlignment="1">
      <alignment horizontal="center"/>
    </xf>
    <xf numFmtId="0" fontId="15" fillId="0" borderId="45" xfId="0" applyFont="1" applyBorder="1" applyAlignment="1">
      <alignment horizontal="center" vertical="center"/>
    </xf>
    <xf numFmtId="4" fontId="15" fillId="0" borderId="45" xfId="0" applyNumberFormat="1" applyFont="1" applyBorder="1" applyAlignment="1">
      <alignment vertical="center"/>
    </xf>
    <xf numFmtId="4" fontId="15" fillId="0" borderId="45" xfId="0" applyNumberFormat="1" applyFont="1" applyBorder="1" applyAlignment="1">
      <alignment horizontal="right" vertical="center"/>
    </xf>
    <xf numFmtId="3" fontId="15" fillId="0" borderId="45" xfId="0" applyNumberFormat="1" applyFont="1" applyBorder="1" applyAlignment="1">
      <alignment horizontal="right" vertical="center"/>
    </xf>
    <xf numFmtId="0" fontId="15" fillId="0" borderId="46" xfId="0" applyFont="1" applyBorder="1" applyAlignment="1">
      <alignment vertical="center"/>
    </xf>
    <xf numFmtId="4" fontId="15" fillId="0" borderId="45" xfId="0" applyNumberFormat="1" applyFont="1" applyBorder="1" applyAlignment="1">
      <alignment horizontal="right" vertical="center" wrapText="1"/>
    </xf>
    <xf numFmtId="0" fontId="15" fillId="0" borderId="46" xfId="0" applyFont="1" applyBorder="1" applyAlignment="1">
      <alignment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4" fontId="15" fillId="0" borderId="17" xfId="0" applyNumberFormat="1" applyFont="1" applyBorder="1"/>
    <xf numFmtId="0" fontId="15" fillId="0" borderId="48" xfId="0" applyFont="1" applyBorder="1" applyAlignment="1">
      <alignment horizontal="center" vertical="center"/>
    </xf>
    <xf numFmtId="4" fontId="15" fillId="0" borderId="4" xfId="0" applyNumberFormat="1" applyFont="1" applyBorder="1"/>
    <xf numFmtId="0" fontId="15" fillId="0" borderId="19" xfId="0" applyFont="1" applyBorder="1"/>
    <xf numFmtId="0" fontId="15" fillId="0" borderId="48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76" xfId="0" applyFont="1" applyBorder="1" applyAlignment="1">
      <alignment vertical="center" wrapText="1"/>
    </xf>
    <xf numFmtId="0" fontId="15" fillId="4" borderId="12" xfId="0" applyFont="1" applyFill="1" applyBorder="1" applyProtection="1"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horizontal="center" vertical="center"/>
      <protection locked="0"/>
    </xf>
    <xf numFmtId="0" fontId="15" fillId="4" borderId="90" xfId="0" applyFont="1" applyFill="1" applyBorder="1" applyAlignment="1" applyProtection="1">
      <alignment vertical="center"/>
      <protection locked="0"/>
    </xf>
    <xf numFmtId="49" fontId="15" fillId="4" borderId="90" xfId="0" applyNumberFormat="1" applyFont="1" applyFill="1" applyBorder="1" applyAlignment="1" applyProtection="1">
      <alignment vertical="center"/>
      <protection locked="0"/>
    </xf>
    <xf numFmtId="0" fontId="15" fillId="0" borderId="89" xfId="0" applyFont="1" applyBorder="1" applyAlignment="1">
      <alignment vertical="center"/>
    </xf>
    <xf numFmtId="0" fontId="15" fillId="4" borderId="12" xfId="0" applyFont="1" applyFill="1" applyBorder="1"/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44" xfId="0" applyFont="1" applyBorder="1" applyAlignment="1">
      <alignment vertical="center" wrapText="1"/>
    </xf>
    <xf numFmtId="4" fontId="15" fillId="0" borderId="44" xfId="0" applyNumberFormat="1" applyFont="1" applyBorder="1" applyAlignment="1">
      <alignment vertical="center"/>
    </xf>
    <xf numFmtId="4" fontId="15" fillId="0" borderId="44" xfId="0" applyNumberFormat="1" applyFont="1" applyBorder="1" applyAlignment="1">
      <alignment horizontal="right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vertical="center" wrapText="1"/>
    </xf>
    <xf numFmtId="1" fontId="15" fillId="0" borderId="21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15" fillId="4" borderId="4" xfId="0" applyFont="1" applyFill="1" applyBorder="1" applyAlignment="1">
      <alignment vertical="center"/>
    </xf>
    <xf numFmtId="0" fontId="15" fillId="0" borderId="30" xfId="0" applyFont="1" applyBorder="1"/>
    <xf numFmtId="49" fontId="15" fillId="0" borderId="8" xfId="0" applyNumberFormat="1" applyFont="1" applyBorder="1"/>
    <xf numFmtId="49" fontId="15" fillId="0" borderId="9" xfId="0" applyNumberFormat="1" applyFont="1" applyBorder="1" applyAlignment="1">
      <alignment horizontal="center" vertical="center"/>
    </xf>
    <xf numFmtId="49" fontId="15" fillId="0" borderId="21" xfId="0" applyNumberFormat="1" applyFont="1" applyBorder="1"/>
    <xf numFmtId="49" fontId="15" fillId="0" borderId="91" xfId="0" applyNumberFormat="1" applyFont="1" applyBorder="1" applyAlignment="1">
      <alignment horizontal="center"/>
    </xf>
    <xf numFmtId="0" fontId="15" fillId="0" borderId="92" xfId="0" applyFont="1" applyBorder="1" applyAlignment="1"/>
    <xf numFmtId="0" fontId="15" fillId="0" borderId="10" xfId="0" applyFont="1" applyBorder="1"/>
    <xf numFmtId="1" fontId="14" fillId="0" borderId="44" xfId="0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4" fontId="14" fillId="0" borderId="17" xfId="0" applyNumberFormat="1" applyFont="1" applyBorder="1" applyAlignment="1">
      <alignment vertical="center"/>
    </xf>
    <xf numFmtId="0" fontId="14" fillId="0" borderId="30" xfId="0" applyFont="1" applyBorder="1"/>
    <xf numFmtId="3" fontId="14" fillId="0" borderId="17" xfId="0" applyNumberFormat="1" applyFont="1" applyBorder="1" applyAlignment="1">
      <alignment vertical="center"/>
    </xf>
    <xf numFmtId="0" fontId="15" fillId="0" borderId="45" xfId="0" applyFont="1" applyBorder="1" applyAlignment="1">
      <alignment wrapText="1"/>
    </xf>
    <xf numFmtId="0" fontId="15" fillId="4" borderId="12" xfId="0" applyFont="1" applyFill="1" applyBorder="1" applyAlignment="1">
      <alignment horizontal="center"/>
    </xf>
    <xf numFmtId="3" fontId="15" fillId="4" borderId="12" xfId="0" applyNumberFormat="1" applyFont="1" applyFill="1" applyBorder="1"/>
    <xf numFmtId="4" fontId="15" fillId="4" borderId="12" xfId="0" applyNumberFormat="1" applyFont="1" applyFill="1" applyBorder="1" applyAlignment="1">
      <alignment horizontal="right"/>
    </xf>
    <xf numFmtId="4" fontId="15" fillId="4" borderId="39" xfId="0" applyNumberFormat="1" applyFont="1" applyFill="1" applyBorder="1" applyAlignment="1">
      <alignment horizontal="right"/>
    </xf>
    <xf numFmtId="0" fontId="15" fillId="4" borderId="22" xfId="0" applyFont="1" applyFill="1" applyBorder="1"/>
    <xf numFmtId="3" fontId="15" fillId="0" borderId="8" xfId="1" applyNumberFormat="1" applyFont="1" applyFill="1" applyBorder="1" applyAlignment="1" applyProtection="1">
      <alignment vertical="center"/>
    </xf>
    <xf numFmtId="3" fontId="15" fillId="0" borderId="17" xfId="1" applyNumberFormat="1" applyFont="1" applyFill="1" applyBorder="1" applyAlignment="1" applyProtection="1">
      <alignment vertical="center"/>
    </xf>
    <xf numFmtId="4" fontId="15" fillId="0" borderId="17" xfId="1" applyNumberFormat="1" applyFont="1" applyFill="1" applyBorder="1" applyAlignment="1" applyProtection="1">
      <alignment horizontal="right" vertical="center"/>
    </xf>
    <xf numFmtId="3" fontId="15" fillId="0" borderId="45" xfId="0" applyNumberFormat="1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1" fontId="14" fillId="0" borderId="17" xfId="0" applyNumberFormat="1" applyFont="1" applyBorder="1" applyAlignment="1">
      <alignment horizontal="center" vertical="center"/>
    </xf>
    <xf numFmtId="3" fontId="14" fillId="0" borderId="17" xfId="1" applyNumberFormat="1" applyFont="1" applyFill="1" applyBorder="1" applyAlignment="1" applyProtection="1">
      <alignment vertical="center"/>
    </xf>
    <xf numFmtId="0" fontId="14" fillId="0" borderId="42" xfId="0" applyFont="1" applyBorder="1" applyAlignment="1">
      <alignment vertical="center" wrapText="1"/>
    </xf>
    <xf numFmtId="3" fontId="14" fillId="0" borderId="42" xfId="0" applyNumberFormat="1" applyFont="1" applyBorder="1" applyAlignment="1">
      <alignment vertical="center"/>
    </xf>
    <xf numFmtId="4" fontId="14" fillId="0" borderId="42" xfId="0" applyNumberFormat="1" applyFont="1" applyBorder="1" applyAlignment="1">
      <alignment horizontal="right" vertical="center"/>
    </xf>
    <xf numFmtId="0" fontId="14" fillId="0" borderId="95" xfId="0" applyFont="1" applyBorder="1" applyAlignment="1">
      <alignment vertical="center"/>
    </xf>
    <xf numFmtId="0" fontId="14" fillId="0" borderId="24" xfId="0" applyFont="1" applyBorder="1"/>
    <xf numFmtId="0" fontId="14" fillId="0" borderId="22" xfId="0" applyFont="1" applyBorder="1"/>
    <xf numFmtId="0" fontId="14" fillId="0" borderId="38" xfId="0" applyFont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 wrapText="1"/>
    </xf>
    <xf numFmtId="4" fontId="14" fillId="0" borderId="65" xfId="0" applyNumberFormat="1" applyFont="1" applyFill="1" applyBorder="1" applyAlignment="1">
      <alignment horizontal="right" vertical="center"/>
    </xf>
    <xf numFmtId="3" fontId="15" fillId="0" borderId="9" xfId="1" applyNumberFormat="1" applyFont="1" applyFill="1" applyBorder="1" applyAlignment="1" applyProtection="1">
      <alignment horizontal="right" vertical="center"/>
    </xf>
    <xf numFmtId="4" fontId="15" fillId="0" borderId="76" xfId="0" applyNumberFormat="1" applyFont="1" applyBorder="1" applyAlignment="1">
      <alignment horizontal="right" vertical="center"/>
    </xf>
    <xf numFmtId="3" fontId="15" fillId="0" borderId="3" xfId="0" applyNumberFormat="1" applyFont="1" applyBorder="1" applyAlignment="1">
      <alignment vertical="center"/>
    </xf>
    <xf numFmtId="4" fontId="15" fillId="3" borderId="12" xfId="0" applyNumberFormat="1" applyFont="1" applyFill="1" applyBorder="1" applyAlignment="1">
      <alignment horizontal="right"/>
    </xf>
    <xf numFmtId="4" fontId="14" fillId="0" borderId="4" xfId="0" applyNumberFormat="1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5" fillId="0" borderId="71" xfId="0" applyFont="1" applyBorder="1" applyAlignment="1">
      <alignment horizontal="center" vertical="center"/>
    </xf>
    <xf numFmtId="0" fontId="15" fillId="0" borderId="27" xfId="0" applyFont="1" applyBorder="1" applyAlignment="1">
      <alignment vertical="center"/>
    </xf>
    <xf numFmtId="3" fontId="15" fillId="0" borderId="22" xfId="0" applyNumberFormat="1" applyFont="1" applyBorder="1" applyAlignment="1">
      <alignment vertical="center"/>
    </xf>
    <xf numFmtId="0" fontId="15" fillId="0" borderId="96" xfId="0" applyFont="1" applyBorder="1"/>
    <xf numFmtId="0" fontId="15" fillId="0" borderId="97" xfId="0" applyFont="1" applyBorder="1"/>
    <xf numFmtId="3" fontId="15" fillId="0" borderId="53" xfId="0" applyNumberFormat="1" applyFont="1" applyBorder="1" applyAlignment="1">
      <alignment vertical="center"/>
    </xf>
    <xf numFmtId="2" fontId="15" fillId="0" borderId="53" xfId="0" applyNumberFormat="1" applyFont="1" applyBorder="1" applyAlignment="1">
      <alignment horizontal="right" vertical="center"/>
    </xf>
    <xf numFmtId="3" fontId="15" fillId="0" borderId="53" xfId="0" applyNumberFormat="1" applyFont="1" applyBorder="1" applyAlignment="1">
      <alignment horizontal="right" vertical="center"/>
    </xf>
    <xf numFmtId="0" fontId="15" fillId="0" borderId="98" xfId="0" applyFont="1" applyBorder="1"/>
    <xf numFmtId="3" fontId="15" fillId="0" borderId="97" xfId="0" applyNumberFormat="1" applyFont="1" applyBorder="1" applyAlignment="1">
      <alignment vertical="center"/>
    </xf>
    <xf numFmtId="2" fontId="15" fillId="0" borderId="97" xfId="0" applyNumberFormat="1" applyFont="1" applyBorder="1" applyAlignment="1">
      <alignment horizontal="right" vertical="center"/>
    </xf>
    <xf numFmtId="3" fontId="15" fillId="0" borderId="97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3" fontId="15" fillId="0" borderId="71" xfId="0" applyNumberFormat="1" applyFont="1" applyBorder="1" applyAlignment="1">
      <alignment horizontal="right" vertical="center"/>
    </xf>
    <xf numFmtId="2" fontId="15" fillId="0" borderId="71" xfId="0" applyNumberFormat="1" applyFont="1" applyBorder="1" applyAlignment="1">
      <alignment horizontal="right" vertical="center"/>
    </xf>
    <xf numFmtId="0" fontId="15" fillId="0" borderId="99" xfId="0" applyFont="1" applyBorder="1"/>
    <xf numFmtId="0" fontId="14" fillId="0" borderId="100" xfId="0" applyFont="1" applyBorder="1" applyAlignment="1">
      <alignment vertical="center"/>
    </xf>
    <xf numFmtId="4" fontId="14" fillId="0" borderId="55" xfId="0" applyNumberFormat="1" applyFont="1" applyFill="1" applyBorder="1" applyAlignment="1">
      <alignment horizontal="right" vertical="center"/>
    </xf>
    <xf numFmtId="0" fontId="14" fillId="0" borderId="73" xfId="0" applyFont="1" applyFill="1" applyBorder="1" applyAlignment="1">
      <alignment vertical="center"/>
    </xf>
    <xf numFmtId="0" fontId="15" fillId="2" borderId="93" xfId="0" applyFont="1" applyFill="1" applyBorder="1"/>
    <xf numFmtId="0" fontId="15" fillId="2" borderId="2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/>
    </xf>
    <xf numFmtId="0" fontId="15" fillId="2" borderId="101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/>
    </xf>
    <xf numFmtId="3" fontId="15" fillId="0" borderId="44" xfId="0" applyNumberFormat="1" applyFont="1" applyBorder="1"/>
    <xf numFmtId="4" fontId="15" fillId="0" borderId="44" xfId="0" applyNumberFormat="1" applyFont="1" applyBorder="1" applyAlignment="1">
      <alignment horizontal="right"/>
    </xf>
    <xf numFmtId="0" fontId="15" fillId="0" borderId="89" xfId="0" applyFont="1" applyBorder="1"/>
    <xf numFmtId="3" fontId="15" fillId="0" borderId="25" xfId="0" applyNumberFormat="1" applyFont="1" applyBorder="1" applyAlignment="1">
      <alignment vertical="center"/>
    </xf>
    <xf numFmtId="3" fontId="15" fillId="0" borderId="8" xfId="1" applyNumberFormat="1" applyFont="1" applyFill="1" applyBorder="1" applyAlignment="1" applyProtection="1">
      <alignment horizontal="right" vertical="center" wrapText="1"/>
    </xf>
    <xf numFmtId="4" fontId="15" fillId="0" borderId="8" xfId="1" applyNumberFormat="1" applyFont="1" applyFill="1" applyBorder="1" applyAlignment="1" applyProtection="1">
      <alignment horizontal="right" vertical="center" wrapText="1"/>
    </xf>
    <xf numFmtId="0" fontId="15" fillId="0" borderId="45" xfId="0" applyFont="1" applyBorder="1" applyAlignment="1">
      <alignment vertical="center"/>
    </xf>
    <xf numFmtId="0" fontId="15" fillId="0" borderId="37" xfId="0" applyFont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vertical="center"/>
    </xf>
    <xf numFmtId="0" fontId="15" fillId="4" borderId="28" xfId="0" applyFont="1" applyFill="1" applyBorder="1"/>
    <xf numFmtId="3" fontId="14" fillId="4" borderId="10" xfId="0" applyNumberFormat="1" applyFont="1" applyFill="1" applyBorder="1" applyAlignment="1">
      <alignment vertical="center"/>
    </xf>
    <xf numFmtId="0" fontId="15" fillId="4" borderId="48" xfId="0" applyFont="1" applyFill="1" applyBorder="1" applyAlignment="1">
      <alignment horizontal="center" vertical="center"/>
    </xf>
    <xf numFmtId="0" fontId="15" fillId="4" borderId="48" xfId="0" applyFont="1" applyFill="1" applyBorder="1" applyAlignment="1">
      <alignment vertical="center" wrapText="1"/>
    </xf>
    <xf numFmtId="3" fontId="15" fillId="4" borderId="10" xfId="0" applyNumberFormat="1" applyFont="1" applyFill="1" applyBorder="1" applyAlignment="1">
      <alignment vertical="center"/>
    </xf>
    <xf numFmtId="4" fontId="15" fillId="4" borderId="10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vertical="center"/>
    </xf>
    <xf numFmtId="3" fontId="14" fillId="4" borderId="17" xfId="0" applyNumberFormat="1" applyFont="1" applyFill="1" applyBorder="1" applyAlignment="1">
      <alignment vertical="center"/>
    </xf>
    <xf numFmtId="0" fontId="15" fillId="4" borderId="71" xfId="0" applyFont="1" applyFill="1" applyBorder="1" applyAlignment="1">
      <alignment horizontal="center" vertical="center"/>
    </xf>
    <xf numFmtId="3" fontId="15" fillId="4" borderId="71" xfId="0" applyNumberFormat="1" applyFont="1" applyFill="1" applyBorder="1" applyAlignment="1">
      <alignment vertical="center"/>
    </xf>
    <xf numFmtId="3" fontId="15" fillId="4" borderId="16" xfId="0" applyNumberFormat="1" applyFont="1" applyFill="1" applyBorder="1" applyAlignment="1">
      <alignment vertical="center"/>
    </xf>
    <xf numFmtId="0" fontId="15" fillId="4" borderId="50" xfId="0" applyFont="1" applyFill="1" applyBorder="1"/>
    <xf numFmtId="4" fontId="15" fillId="4" borderId="71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15" fillId="4" borderId="30" xfId="0" applyFont="1" applyFill="1" applyBorder="1"/>
    <xf numFmtId="0" fontId="15" fillId="4" borderId="4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3" fontId="15" fillId="0" borderId="8" xfId="0" applyNumberFormat="1" applyFont="1" applyBorder="1" applyAlignment="1" applyProtection="1">
      <alignment vertical="center" wrapText="1"/>
      <protection locked="0"/>
    </xf>
    <xf numFmtId="0" fontId="15" fillId="0" borderId="82" xfId="0" applyFont="1" applyBorder="1" applyAlignment="1">
      <alignment vertical="center"/>
    </xf>
    <xf numFmtId="2" fontId="15" fillId="0" borderId="44" xfId="0" applyNumberFormat="1" applyFont="1" applyBorder="1" applyAlignment="1">
      <alignment horizontal="right"/>
    </xf>
    <xf numFmtId="0" fontId="14" fillId="0" borderId="9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4" fillId="0" borderId="17" xfId="1" applyNumberFormat="1" applyFont="1" applyFill="1" applyBorder="1" applyAlignment="1" applyProtection="1">
      <alignment horizontal="right" vertical="center" wrapText="1"/>
    </xf>
    <xf numFmtId="4" fontId="14" fillId="0" borderId="17" xfId="1" applyNumberFormat="1" applyFont="1" applyFill="1" applyBorder="1" applyAlignment="1" applyProtection="1">
      <alignment horizontal="right" vertical="center" wrapText="1"/>
    </xf>
    <xf numFmtId="3" fontId="14" fillId="0" borderId="17" xfId="0" applyNumberFormat="1" applyFont="1" applyBorder="1" applyAlignment="1">
      <alignment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4" fontId="14" fillId="0" borderId="10" xfId="1" applyNumberFormat="1" applyFont="1" applyFill="1" applyBorder="1" applyAlignment="1" applyProtection="1">
      <alignment horizontal="right" vertical="center" wrapText="1"/>
    </xf>
    <xf numFmtId="0" fontId="14" fillId="0" borderId="19" xfId="0" applyFont="1" applyBorder="1" applyAlignment="1">
      <alignment vertical="center" wrapText="1"/>
    </xf>
    <xf numFmtId="4" fontId="14" fillId="4" borderId="10" xfId="0" applyNumberFormat="1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vertical="center"/>
    </xf>
    <xf numFmtId="0" fontId="14" fillId="4" borderId="27" xfId="0" applyFont="1" applyFill="1" applyBorder="1" applyAlignment="1">
      <alignment horizontal="center" vertical="center"/>
    </xf>
    <xf numFmtId="4" fontId="14" fillId="4" borderId="68" xfId="0" applyNumberFormat="1" applyFont="1" applyFill="1" applyBorder="1" applyAlignment="1">
      <alignment horizontal="right" vertical="center"/>
    </xf>
    <xf numFmtId="4" fontId="14" fillId="4" borderId="17" xfId="0" applyNumberFormat="1" applyFont="1" applyFill="1" applyBorder="1" applyAlignment="1">
      <alignment horizontal="right" vertical="center"/>
    </xf>
    <xf numFmtId="3" fontId="14" fillId="4" borderId="71" xfId="0" applyNumberFormat="1" applyFont="1" applyFill="1" applyBorder="1" applyAlignment="1">
      <alignment vertical="center"/>
    </xf>
    <xf numFmtId="3" fontId="14" fillId="4" borderId="16" xfId="0" applyNumberFormat="1" applyFont="1" applyFill="1" applyBorder="1" applyAlignment="1">
      <alignment vertical="center"/>
    </xf>
    <xf numFmtId="4" fontId="14" fillId="4" borderId="16" xfId="0" applyNumberFormat="1" applyFont="1" applyFill="1" applyBorder="1" applyAlignment="1">
      <alignment horizontal="right" vertical="center"/>
    </xf>
    <xf numFmtId="0" fontId="14" fillId="4" borderId="28" xfId="0" applyFont="1" applyFill="1" applyBorder="1"/>
    <xf numFmtId="0" fontId="14" fillId="0" borderId="86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 wrapText="1"/>
    </xf>
    <xf numFmtId="3" fontId="14" fillId="0" borderId="86" xfId="1" applyNumberFormat="1" applyFont="1" applyFill="1" applyBorder="1" applyAlignment="1" applyProtection="1">
      <alignment vertical="center"/>
    </xf>
    <xf numFmtId="4" fontId="14" fillId="0" borderId="86" xfId="1" applyNumberFormat="1" applyFont="1" applyFill="1" applyBorder="1" applyAlignment="1" applyProtection="1">
      <alignment horizontal="right" vertical="center"/>
    </xf>
    <xf numFmtId="0" fontId="15" fillId="0" borderId="10" xfId="0" applyFont="1" applyBorder="1" applyAlignment="1">
      <alignment vertical="center"/>
    </xf>
    <xf numFmtId="0" fontId="14" fillId="0" borderId="102" xfId="0" applyFont="1" applyBorder="1" applyAlignment="1">
      <alignment horizontal="center" vertical="center"/>
    </xf>
    <xf numFmtId="0" fontId="14" fillId="0" borderId="87" xfId="0" applyFont="1" applyBorder="1" applyAlignment="1">
      <alignment vertical="center"/>
    </xf>
    <xf numFmtId="0" fontId="15" fillId="0" borderId="88" xfId="0" applyFont="1" applyBorder="1" applyAlignment="1">
      <alignment horizontal="center" vertical="center"/>
    </xf>
    <xf numFmtId="3" fontId="14" fillId="0" borderId="56" xfId="1" applyNumberFormat="1" applyFont="1" applyFill="1" applyBorder="1" applyAlignment="1" applyProtection="1">
      <alignment vertical="center"/>
    </xf>
    <xf numFmtId="49" fontId="15" fillId="0" borderId="4" xfId="0" applyNumberFormat="1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103" xfId="0" applyNumberFormat="1" applyFont="1" applyBorder="1" applyAlignment="1">
      <alignment vertical="center"/>
    </xf>
    <xf numFmtId="49" fontId="15" fillId="0" borderId="104" xfId="0" applyNumberFormat="1" applyFont="1" applyBorder="1" applyAlignment="1">
      <alignment horizontal="center" vertical="center"/>
    </xf>
    <xf numFmtId="49" fontId="15" fillId="0" borderId="51" xfId="0" applyNumberFormat="1" applyFont="1" applyBorder="1" applyAlignment="1">
      <alignment horizontal="center"/>
    </xf>
    <xf numFmtId="3" fontId="15" fillId="0" borderId="51" xfId="0" applyNumberFormat="1" applyFont="1" applyBorder="1" applyAlignment="1">
      <alignment vertical="center"/>
    </xf>
    <xf numFmtId="4" fontId="15" fillId="0" borderId="51" xfId="0" applyNumberFormat="1" applyFont="1" applyBorder="1" applyAlignment="1">
      <alignment vertical="center"/>
    </xf>
    <xf numFmtId="0" fontId="15" fillId="0" borderId="103" xfId="0" applyFont="1" applyBorder="1"/>
    <xf numFmtId="0" fontId="15" fillId="0" borderId="51" xfId="0" applyFont="1" applyBorder="1"/>
    <xf numFmtId="4" fontId="15" fillId="0" borderId="51" xfId="0" applyNumberFormat="1" applyFont="1" applyBorder="1"/>
    <xf numFmtId="0" fontId="15" fillId="0" borderId="106" xfId="0" applyFont="1" applyBorder="1"/>
    <xf numFmtId="4" fontId="15" fillId="0" borderId="91" xfId="0" applyNumberFormat="1" applyFont="1" applyBorder="1"/>
    <xf numFmtId="0" fontId="14" fillId="0" borderId="104" xfId="0" applyFont="1" applyBorder="1" applyAlignment="1" applyProtection="1">
      <alignment vertical="center"/>
      <protection locked="0"/>
    </xf>
    <xf numFmtId="3" fontId="14" fillId="0" borderId="104" xfId="0" applyNumberFormat="1" applyFont="1" applyBorder="1" applyAlignment="1">
      <alignment vertical="center"/>
    </xf>
    <xf numFmtId="4" fontId="14" fillId="0" borderId="104" xfId="0" applyNumberFormat="1" applyFont="1" applyBorder="1" applyAlignment="1">
      <alignment vertical="center"/>
    </xf>
    <xf numFmtId="3" fontId="14" fillId="0" borderId="55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/>
    </xf>
    <xf numFmtId="3" fontId="15" fillId="0" borderId="4" xfId="0" applyNumberFormat="1" applyFont="1" applyBorder="1" applyAlignment="1"/>
    <xf numFmtId="0" fontId="15" fillId="0" borderId="24" xfId="0" applyFont="1" applyBorder="1" applyAlignment="1"/>
    <xf numFmtId="3" fontId="15" fillId="0" borderId="12" xfId="0" applyNumberFormat="1" applyFont="1" applyBorder="1" applyAlignment="1"/>
    <xf numFmtId="0" fontId="15" fillId="0" borderId="22" xfId="0" applyFont="1" applyBorder="1" applyAlignment="1"/>
    <xf numFmtId="4" fontId="15" fillId="0" borderId="39" xfId="0" applyNumberFormat="1" applyFont="1" applyBorder="1" applyAlignment="1">
      <alignment vertical="center"/>
    </xf>
    <xf numFmtId="4" fontId="15" fillId="0" borderId="76" xfId="0" applyNumberFormat="1" applyFont="1" applyBorder="1" applyAlignment="1">
      <alignment vertical="center"/>
    </xf>
    <xf numFmtId="3" fontId="15" fillId="0" borderId="31" xfId="0" applyNumberFormat="1" applyFont="1" applyBorder="1" applyAlignment="1">
      <alignment vertical="center"/>
    </xf>
    <xf numFmtId="3" fontId="15" fillId="0" borderId="94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 wrapText="1"/>
    </xf>
    <xf numFmtId="3" fontId="14" fillId="0" borderId="10" xfId="0" applyNumberFormat="1" applyFont="1" applyBorder="1" applyAlignment="1"/>
    <xf numFmtId="0" fontId="14" fillId="0" borderId="28" xfId="0" applyFont="1" applyBorder="1" applyAlignment="1"/>
    <xf numFmtId="3" fontId="14" fillId="0" borderId="34" xfId="0" applyNumberFormat="1" applyFont="1" applyBorder="1" applyAlignment="1">
      <alignment vertical="center"/>
    </xf>
    <xf numFmtId="4" fontId="15" fillId="0" borderId="66" xfId="0" applyNumberFormat="1" applyFont="1" applyBorder="1" applyAlignment="1">
      <alignment vertical="center"/>
    </xf>
    <xf numFmtId="0" fontId="15" fillId="0" borderId="109" xfId="0" applyFont="1" applyBorder="1" applyAlignment="1">
      <alignment horizontal="center" vertical="center"/>
    </xf>
    <xf numFmtId="0" fontId="15" fillId="0" borderId="109" xfId="0" applyFont="1" applyBorder="1" applyAlignment="1" applyProtection="1">
      <alignment vertical="center"/>
      <protection locked="0"/>
    </xf>
    <xf numFmtId="3" fontId="15" fillId="0" borderId="109" xfId="0" applyNumberFormat="1" applyFont="1" applyBorder="1" applyAlignment="1">
      <alignment vertical="center"/>
    </xf>
    <xf numFmtId="0" fontId="15" fillId="0" borderId="90" xfId="0" applyFont="1" applyBorder="1" applyAlignment="1">
      <alignment horizontal="center" vertical="center"/>
    </xf>
    <xf numFmtId="0" fontId="15" fillId="0" borderId="90" xfId="0" applyFont="1" applyBorder="1" applyAlignment="1" applyProtection="1">
      <alignment vertical="center"/>
      <protection locked="0"/>
    </xf>
    <xf numFmtId="3" fontId="15" fillId="0" borderId="90" xfId="0" applyNumberFormat="1" applyFont="1" applyBorder="1" applyAlignment="1">
      <alignment vertical="center"/>
    </xf>
    <xf numFmtId="0" fontId="15" fillId="0" borderId="90" xfId="0" applyFont="1" applyBorder="1"/>
    <xf numFmtId="0" fontId="15" fillId="0" borderId="111" xfId="0" applyFont="1" applyBorder="1" applyAlignment="1">
      <alignment horizontal="center" vertical="center"/>
    </xf>
    <xf numFmtId="0" fontId="15" fillId="0" borderId="111" xfId="0" applyFont="1" applyBorder="1"/>
    <xf numFmtId="3" fontId="15" fillId="0" borderId="111" xfId="0" applyNumberFormat="1" applyFont="1" applyBorder="1" applyAlignment="1">
      <alignment vertical="center"/>
    </xf>
    <xf numFmtId="4" fontId="15" fillId="0" borderId="111" xfId="0" applyNumberFormat="1" applyFont="1" applyBorder="1" applyAlignment="1">
      <alignment vertical="center"/>
    </xf>
    <xf numFmtId="4" fontId="15" fillId="0" borderId="111" xfId="0" applyNumberFormat="1" applyFont="1" applyBorder="1" applyAlignment="1">
      <alignment horizontal="right" vertical="center"/>
    </xf>
    <xf numFmtId="0" fontId="15" fillId="0" borderId="111" xfId="0" applyFont="1" applyBorder="1" applyProtection="1">
      <protection locked="0"/>
    </xf>
    <xf numFmtId="49" fontId="15" fillId="0" borderId="111" xfId="0" applyNumberFormat="1" applyFont="1" applyBorder="1"/>
    <xf numFmtId="0" fontId="15" fillId="0" borderId="112" xfId="0" applyFont="1" applyBorder="1" applyAlignment="1">
      <alignment horizontal="center" vertical="center"/>
    </xf>
    <xf numFmtId="0" fontId="15" fillId="0" borderId="112" xfId="0" applyFont="1" applyBorder="1"/>
    <xf numFmtId="3" fontId="15" fillId="0" borderId="112" xfId="0" applyNumberFormat="1" applyFont="1" applyBorder="1" applyAlignment="1">
      <alignment vertical="center"/>
    </xf>
    <xf numFmtId="4" fontId="15" fillId="0" borderId="112" xfId="0" applyNumberFormat="1" applyFont="1" applyBorder="1" applyAlignment="1">
      <alignment vertical="center"/>
    </xf>
    <xf numFmtId="4" fontId="15" fillId="0" borderId="112" xfId="0" applyNumberFormat="1" applyFont="1" applyBorder="1" applyAlignment="1">
      <alignment horizontal="right" vertical="center"/>
    </xf>
    <xf numFmtId="0" fontId="15" fillId="0" borderId="113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/>
    </xf>
    <xf numFmtId="3" fontId="15" fillId="0" borderId="111" xfId="0" applyNumberFormat="1" applyFont="1" applyBorder="1"/>
    <xf numFmtId="4" fontId="15" fillId="0" borderId="111" xfId="0" applyNumberFormat="1" applyFont="1" applyBorder="1"/>
    <xf numFmtId="3" fontId="15" fillId="0" borderId="111" xfId="0" applyNumberFormat="1" applyFont="1" applyBorder="1" applyAlignment="1">
      <alignment horizontal="right" vertical="center"/>
    </xf>
    <xf numFmtId="49" fontId="15" fillId="0" borderId="111" xfId="0" applyNumberFormat="1" applyFont="1" applyBorder="1" applyAlignment="1" applyProtection="1">
      <alignment vertic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  <protection locked="0"/>
    </xf>
    <xf numFmtId="3" fontId="15" fillId="0" borderId="0" xfId="0" applyNumberFormat="1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/>
      <protection locked="0"/>
    </xf>
    <xf numFmtId="0" fontId="15" fillId="2" borderId="60" xfId="0" applyFont="1" applyFill="1" applyBorder="1" applyProtection="1"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49" fontId="15" fillId="2" borderId="4" xfId="0" applyNumberFormat="1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24" xfId="0" applyFont="1" applyFill="1" applyBorder="1" applyProtection="1"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2" xfId="0" applyFont="1" applyFill="1" applyBorder="1" applyAlignment="1" applyProtection="1">
      <alignment horizontal="center" vertical="center"/>
      <protection locked="0"/>
    </xf>
    <xf numFmtId="3" fontId="15" fillId="2" borderId="63" xfId="0" applyNumberFormat="1" applyFont="1" applyFill="1" applyBorder="1" applyAlignment="1" applyProtection="1">
      <alignment horizontal="center" vertical="center"/>
      <protection locked="0"/>
    </xf>
    <xf numFmtId="0" fontId="15" fillId="2" borderId="64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4" fontId="15" fillId="0" borderId="8" xfId="0" applyNumberFormat="1" applyFont="1" applyBorder="1" applyProtection="1">
      <protection locked="0"/>
    </xf>
    <xf numFmtId="4" fontId="15" fillId="0" borderId="8" xfId="0" applyNumberFormat="1" applyFont="1" applyBorder="1" applyAlignment="1" applyProtection="1">
      <alignment horizontal="right"/>
      <protection locked="0"/>
    </xf>
    <xf numFmtId="3" fontId="15" fillId="0" borderId="8" xfId="0" applyNumberFormat="1" applyFont="1" applyBorder="1" applyProtection="1">
      <protection locked="0"/>
    </xf>
    <xf numFmtId="4" fontId="15" fillId="0" borderId="12" xfId="0" applyNumberFormat="1" applyFont="1" applyBorder="1" applyProtection="1">
      <protection locked="0"/>
    </xf>
    <xf numFmtId="4" fontId="15" fillId="0" borderId="12" xfId="0" applyNumberFormat="1" applyFont="1" applyBorder="1" applyAlignment="1" applyProtection="1">
      <alignment horizontal="right" vertical="center"/>
      <protection locked="0"/>
    </xf>
    <xf numFmtId="3" fontId="15" fillId="0" borderId="12" xfId="0" applyNumberFormat="1" applyFont="1" applyBorder="1" applyAlignment="1" applyProtection="1">
      <alignment horizontal="right" vertical="center"/>
      <protection locked="0"/>
    </xf>
    <xf numFmtId="3" fontId="15" fillId="0" borderId="4" xfId="0" applyNumberFormat="1" applyFont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 applyProtection="1">
      <alignment vertical="center"/>
      <protection locked="0"/>
    </xf>
    <xf numFmtId="3" fontId="15" fillId="0" borderId="8" xfId="0" applyNumberFormat="1" applyFont="1" applyBorder="1" applyAlignment="1" applyProtection="1">
      <alignment vertical="center"/>
      <protection locked="0"/>
    </xf>
    <xf numFmtId="4" fontId="15" fillId="0" borderId="12" xfId="0" applyNumberFormat="1" applyFont="1" applyBorder="1" applyAlignment="1" applyProtection="1">
      <alignment vertical="center"/>
      <protection locked="0"/>
    </xf>
    <xf numFmtId="3" fontId="15" fillId="0" borderId="12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3" fontId="15" fillId="0" borderId="13" xfId="0" applyNumberFormat="1" applyFont="1" applyBorder="1" applyAlignment="1" applyProtection="1">
      <alignment vertical="center"/>
      <protection locked="0"/>
    </xf>
    <xf numFmtId="3" fontId="15" fillId="0" borderId="3" xfId="0" applyNumberFormat="1" applyFont="1" applyBorder="1" applyAlignment="1" applyProtection="1">
      <alignment vertical="center"/>
      <protection locked="0"/>
    </xf>
    <xf numFmtId="4" fontId="15" fillId="0" borderId="9" xfId="0" applyNumberFormat="1" applyFont="1" applyBorder="1" applyAlignment="1" applyProtection="1">
      <alignment vertical="center"/>
      <protection locked="0"/>
    </xf>
    <xf numFmtId="4" fontId="15" fillId="0" borderId="9" xfId="0" applyNumberFormat="1" applyFont="1" applyBorder="1" applyAlignment="1" applyProtection="1">
      <alignment horizontal="right" vertical="center"/>
      <protection locked="0"/>
    </xf>
    <xf numFmtId="3" fontId="15" fillId="0" borderId="9" xfId="0" applyNumberFormat="1" applyFont="1" applyBorder="1" applyProtection="1">
      <protection locked="0"/>
    </xf>
    <xf numFmtId="0" fontId="15" fillId="0" borderId="31" xfId="0" applyFont="1" applyBorder="1" applyProtection="1">
      <protection locked="0"/>
    </xf>
    <xf numFmtId="3" fontId="15" fillId="0" borderId="16" xfId="0" applyNumberFormat="1" applyFont="1" applyBorder="1" applyProtection="1">
      <protection locked="0"/>
    </xf>
    <xf numFmtId="4" fontId="15" fillId="0" borderId="16" xfId="0" applyNumberFormat="1" applyFont="1" applyBorder="1" applyAlignment="1" applyProtection="1">
      <alignment horizontal="right"/>
      <protection locked="0"/>
    </xf>
    <xf numFmtId="0" fontId="15" fillId="0" borderId="30" xfId="0" applyFont="1" applyBorder="1" applyProtection="1">
      <protection locked="0"/>
    </xf>
    <xf numFmtId="4" fontId="15" fillId="0" borderId="4" xfId="0" applyNumberFormat="1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/>
      <protection locked="0"/>
    </xf>
    <xf numFmtId="4" fontId="15" fillId="0" borderId="13" xfId="0" applyNumberFormat="1" applyFont="1" applyBorder="1" applyProtection="1">
      <protection locked="0"/>
    </xf>
    <xf numFmtId="4" fontId="15" fillId="0" borderId="13" xfId="0" applyNumberFormat="1" applyFont="1" applyBorder="1" applyAlignment="1" applyProtection="1">
      <alignment horizontal="right"/>
      <protection locked="0"/>
    </xf>
    <xf numFmtId="3" fontId="15" fillId="0" borderId="13" xfId="0" applyNumberFormat="1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wrapText="1"/>
      <protection locked="0"/>
    </xf>
    <xf numFmtId="4" fontId="15" fillId="0" borderId="8" xfId="1" applyNumberFormat="1" applyFont="1" applyFill="1" applyBorder="1" applyAlignment="1" applyProtection="1">
      <alignment vertical="center"/>
      <protection locked="0"/>
    </xf>
    <xf numFmtId="4" fontId="15" fillId="0" borderId="8" xfId="1" applyNumberFormat="1" applyFont="1" applyFill="1" applyBorder="1" applyAlignment="1" applyProtection="1">
      <alignment horizontal="right" vertic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/>
    <xf numFmtId="4" fontId="15" fillId="0" borderId="12" xfId="0" applyNumberFormat="1" applyFont="1" applyBorder="1" applyAlignment="1" applyProtection="1"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3" fontId="15" fillId="0" borderId="8" xfId="1" applyNumberFormat="1" applyFont="1" applyFill="1" applyBorder="1" applyAlignment="1" applyProtection="1">
      <alignment vertical="center"/>
      <protection locked="0"/>
    </xf>
    <xf numFmtId="4" fontId="15" fillId="3" borderId="8" xfId="0" applyNumberFormat="1" applyFont="1" applyFill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vertical="center" wrapText="1"/>
      <protection locked="0"/>
    </xf>
    <xf numFmtId="4" fontId="15" fillId="0" borderId="45" xfId="0" applyNumberFormat="1" applyFont="1" applyBorder="1" applyProtection="1">
      <protection locked="0"/>
    </xf>
    <xf numFmtId="4" fontId="15" fillId="0" borderId="45" xfId="0" applyNumberFormat="1" applyFont="1" applyBorder="1" applyAlignment="1" applyProtection="1">
      <alignment horizontal="right"/>
      <protection locked="0"/>
    </xf>
    <xf numFmtId="3" fontId="15" fillId="0" borderId="45" xfId="0" applyNumberFormat="1" applyFont="1" applyBorder="1" applyProtection="1">
      <protection locked="0"/>
    </xf>
    <xf numFmtId="0" fontId="15" fillId="0" borderId="46" xfId="0" applyFont="1" applyBorder="1" applyProtection="1">
      <protection locked="0"/>
    </xf>
    <xf numFmtId="4" fontId="15" fillId="0" borderId="16" xfId="0" applyNumberFormat="1" applyFont="1" applyBorder="1" applyProtection="1">
      <protection locked="0"/>
    </xf>
    <xf numFmtId="4" fontId="14" fillId="0" borderId="10" xfId="0" applyNumberFormat="1" applyFont="1" applyBorder="1" applyAlignment="1" applyProtection="1">
      <alignment vertical="center"/>
      <protection locked="0"/>
    </xf>
    <xf numFmtId="3" fontId="15" fillId="0" borderId="9" xfId="0" applyNumberFormat="1" applyFont="1" applyBorder="1" applyAlignment="1" applyProtection="1">
      <alignment vertical="center"/>
      <protection locked="0"/>
    </xf>
    <xf numFmtId="0" fontId="15" fillId="0" borderId="31" xfId="0" applyFont="1" applyBorder="1" applyAlignment="1" applyProtection="1">
      <alignment vertical="center"/>
      <protection locked="0"/>
    </xf>
    <xf numFmtId="49" fontId="15" fillId="0" borderId="8" xfId="0" applyNumberFormat="1" applyFont="1" applyBorder="1" applyProtection="1">
      <protection locked="0"/>
    </xf>
    <xf numFmtId="4" fontId="15" fillId="4" borderId="12" xfId="1" applyNumberFormat="1" applyFont="1" applyFill="1" applyBorder="1" applyAlignment="1" applyProtection="1">
      <alignment horizontal="right" vertical="center"/>
      <protection locked="0"/>
    </xf>
    <xf numFmtId="0" fontId="15" fillId="4" borderId="4" xfId="0" applyFont="1" applyFill="1" applyBorder="1" applyAlignment="1">
      <alignment vertical="center" wrapText="1"/>
    </xf>
    <xf numFmtId="0" fontId="14" fillId="0" borderId="24" xfId="0" applyFont="1" applyBorder="1" applyProtection="1">
      <protection locked="0"/>
    </xf>
    <xf numFmtId="0" fontId="14" fillId="0" borderId="22" xfId="0" applyFont="1" applyBorder="1" applyAlignment="1" applyProtection="1">
      <alignment vertical="center"/>
      <protection locked="0"/>
    </xf>
    <xf numFmtId="4" fontId="14" fillId="0" borderId="4" xfId="0" applyNumberFormat="1" applyFont="1" applyBorder="1" applyProtection="1">
      <protection locked="0"/>
    </xf>
    <xf numFmtId="4" fontId="14" fillId="0" borderId="4" xfId="0" applyNumberFormat="1" applyFont="1" applyBorder="1" applyAlignment="1" applyProtection="1">
      <alignment horizontal="right"/>
      <protection locked="0"/>
    </xf>
    <xf numFmtId="3" fontId="14" fillId="0" borderId="4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4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horizontal="right" vertical="center"/>
      <protection locked="0"/>
    </xf>
    <xf numFmtId="3" fontId="14" fillId="0" borderId="2" xfId="0" applyNumberFormat="1" applyFont="1" applyBorder="1" applyAlignment="1" applyProtection="1">
      <alignment vertical="center"/>
      <protection locked="0"/>
    </xf>
    <xf numFmtId="4" fontId="14" fillId="0" borderId="7" xfId="0" applyNumberFormat="1" applyFont="1" applyBorder="1" applyAlignment="1" applyProtection="1">
      <alignment horizontal="right" vertical="center"/>
      <protection locked="0"/>
    </xf>
    <xf numFmtId="0" fontId="14" fillId="0" borderId="32" xfId="0" applyFont="1" applyBorder="1" applyAlignment="1" applyProtection="1">
      <alignment vertical="center"/>
      <protection locked="0"/>
    </xf>
    <xf numFmtId="4" fontId="14" fillId="0" borderId="10" xfId="1" applyNumberFormat="1" applyFont="1" applyFill="1" applyBorder="1" applyAlignment="1" applyProtection="1">
      <alignment horizontal="right" vertical="center"/>
      <protection locked="0"/>
    </xf>
    <xf numFmtId="3" fontId="14" fillId="0" borderId="10" xfId="1" applyNumberFormat="1" applyFont="1" applyFill="1" applyBorder="1" applyAlignment="1" applyProtection="1">
      <alignment horizontal="right" vertical="center"/>
      <protection locked="0"/>
    </xf>
    <xf numFmtId="4" fontId="14" fillId="0" borderId="10" xfId="1" applyNumberFormat="1" applyFont="1" applyFill="1" applyBorder="1" applyAlignment="1" applyProtection="1">
      <alignment vertical="center"/>
      <protection locked="0"/>
    </xf>
    <xf numFmtId="4" fontId="14" fillId="0" borderId="10" xfId="0" applyNumberFormat="1" applyFont="1" applyBorder="1" applyProtection="1">
      <protection locked="0"/>
    </xf>
    <xf numFmtId="3" fontId="14" fillId="0" borderId="10" xfId="1" applyNumberFormat="1" applyFont="1" applyFill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27" xfId="0" applyFont="1" applyFill="1" applyBorder="1" applyAlignment="1" applyProtection="1">
      <alignment horizontal="center" vertical="center"/>
      <protection locked="0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Border="1" applyAlignment="1">
      <alignment horizontal="right" vertical="center"/>
    </xf>
    <xf numFmtId="4" fontId="23" fillId="0" borderId="12" xfId="0" applyNumberFormat="1" applyFont="1" applyBorder="1" applyAlignment="1">
      <alignment horizontal="right" vertical="center" wrapText="1"/>
    </xf>
    <xf numFmtId="4" fontId="23" fillId="0" borderId="12" xfId="0" applyNumberFormat="1" applyFont="1" applyBorder="1" applyAlignment="1">
      <alignment horizontal="right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4" fontId="14" fillId="0" borderId="44" xfId="1" applyNumberFormat="1" applyFont="1" applyFill="1" applyBorder="1" applyAlignment="1" applyProtection="1">
      <alignment horizontal="right" vertical="center"/>
    </xf>
    <xf numFmtId="4" fontId="14" fillId="0" borderId="44" xfId="0" applyNumberFormat="1" applyFont="1" applyBorder="1" applyAlignment="1">
      <alignment horizontal="right" vertical="center"/>
    </xf>
    <xf numFmtId="0" fontId="14" fillId="0" borderId="89" xfId="0" applyFont="1" applyBorder="1" applyAlignment="1">
      <alignment vertical="center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/>
    </xf>
    <xf numFmtId="49" fontId="14" fillId="0" borderId="10" xfId="0" applyNumberFormat="1" applyFont="1" applyBorder="1"/>
    <xf numFmtId="3" fontId="15" fillId="0" borderId="48" xfId="0" applyNumberFormat="1" applyFont="1" applyBorder="1" applyAlignment="1">
      <alignment vertical="center"/>
    </xf>
    <xf numFmtId="3" fontId="14" fillId="0" borderId="44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vertical="center"/>
    </xf>
    <xf numFmtId="3" fontId="24" fillId="0" borderId="104" xfId="0" applyNumberFormat="1" applyFont="1" applyBorder="1" applyAlignment="1">
      <alignment vertical="center"/>
    </xf>
    <xf numFmtId="4" fontId="24" fillId="0" borderId="104" xfId="0" applyNumberFormat="1" applyFont="1" applyBorder="1" applyAlignment="1">
      <alignment vertical="center"/>
    </xf>
    <xf numFmtId="3" fontId="24" fillId="0" borderId="108" xfId="0" applyNumberFormat="1" applyFont="1" applyBorder="1" applyAlignment="1">
      <alignment vertical="center"/>
    </xf>
    <xf numFmtId="3" fontId="23" fillId="0" borderId="51" xfId="0" applyNumberFormat="1" applyFont="1" applyBorder="1" applyAlignment="1">
      <alignment vertical="center"/>
    </xf>
    <xf numFmtId="4" fontId="23" fillId="0" borderId="51" xfId="0" applyNumberFormat="1" applyFont="1" applyBorder="1" applyAlignment="1">
      <alignment vertical="center"/>
    </xf>
    <xf numFmtId="3" fontId="23" fillId="0" borderId="105" xfId="0" applyNumberFormat="1" applyFont="1" applyBorder="1" applyAlignment="1">
      <alignment vertical="center"/>
    </xf>
    <xf numFmtId="0" fontId="23" fillId="0" borderId="51" xfId="0" applyFont="1" applyBorder="1"/>
    <xf numFmtId="4" fontId="23" fillId="0" borderId="51" xfId="0" applyNumberFormat="1" applyFont="1" applyBorder="1"/>
    <xf numFmtId="0" fontId="23" fillId="0" borderId="105" xfId="0" applyFont="1" applyBorder="1"/>
    <xf numFmtId="0" fontId="23" fillId="0" borderId="91" xfId="0" applyFont="1" applyBorder="1"/>
    <xf numFmtId="4" fontId="23" fillId="0" borderId="91" xfId="0" applyNumberFormat="1" applyFont="1" applyBorder="1"/>
    <xf numFmtId="0" fontId="23" fillId="0" borderId="107" xfId="0" applyFont="1" applyBorder="1"/>
    <xf numFmtId="3" fontId="15" fillId="0" borderId="45" xfId="1" applyNumberFormat="1" applyFont="1" applyFill="1" applyBorder="1" applyAlignment="1" applyProtection="1">
      <alignment horizontal="right" vertical="center"/>
    </xf>
    <xf numFmtId="4" fontId="15" fillId="0" borderId="45" xfId="1" applyNumberFormat="1" applyFont="1" applyFill="1" applyBorder="1" applyAlignment="1" applyProtection="1">
      <alignment horizontal="right" vertical="center"/>
    </xf>
    <xf numFmtId="0" fontId="15" fillId="0" borderId="111" xfId="0" applyFont="1" applyBorder="1" applyAlignment="1">
      <alignment vertical="center"/>
    </xf>
    <xf numFmtId="0" fontId="15" fillId="0" borderId="117" xfId="0" applyFont="1" applyBorder="1" applyAlignment="1">
      <alignment horizontal="center"/>
    </xf>
    <xf numFmtId="0" fontId="15" fillId="0" borderId="117" xfId="0" applyFont="1" applyBorder="1"/>
    <xf numFmtId="3" fontId="15" fillId="0" borderId="117" xfId="0" applyNumberFormat="1" applyFont="1" applyBorder="1"/>
    <xf numFmtId="4" fontId="15" fillId="0" borderId="117" xfId="0" applyNumberFormat="1" applyFont="1" applyBorder="1"/>
    <xf numFmtId="0" fontId="15" fillId="0" borderId="43" xfId="0" applyFont="1" applyBorder="1"/>
    <xf numFmtId="0" fontId="15" fillId="0" borderId="112" xfId="0" applyFont="1" applyBorder="1" applyAlignment="1">
      <alignment horizontal="center"/>
    </xf>
    <xf numFmtId="3" fontId="15" fillId="0" borderId="112" xfId="0" applyNumberFormat="1" applyFont="1" applyBorder="1"/>
    <xf numFmtId="4" fontId="15" fillId="0" borderId="112" xfId="0" applyNumberFormat="1" applyFont="1" applyBorder="1"/>
    <xf numFmtId="0" fontId="23" fillId="0" borderId="22" xfId="0" applyFont="1" applyBorder="1"/>
    <xf numFmtId="3" fontId="14" fillId="0" borderId="16" xfId="1" applyNumberFormat="1" applyFont="1" applyFill="1" applyBorder="1" applyAlignment="1" applyProtection="1">
      <alignment vertical="center"/>
    </xf>
    <xf numFmtId="0" fontId="14" fillId="0" borderId="12" xfId="0" applyFont="1" applyBorder="1" applyAlignment="1">
      <alignment vertical="center"/>
    </xf>
    <xf numFmtId="3" fontId="15" fillId="0" borderId="16" xfId="1" applyNumberFormat="1" applyFont="1" applyFill="1" applyBorder="1" applyAlignment="1" applyProtection="1">
      <alignment horizontal="right" vertical="center"/>
    </xf>
    <xf numFmtId="4" fontId="15" fillId="0" borderId="21" xfId="0" applyNumberFormat="1" applyFont="1" applyBorder="1" applyAlignment="1" applyProtection="1">
      <alignment vertical="center"/>
      <protection locked="0"/>
    </xf>
    <xf numFmtId="0" fontId="15" fillId="0" borderId="37" xfId="0" applyFont="1" applyBorder="1" applyAlignment="1" applyProtection="1">
      <alignment vertical="center"/>
      <protection locked="0"/>
    </xf>
    <xf numFmtId="3" fontId="15" fillId="0" borderId="77" xfId="0" applyNumberFormat="1" applyFont="1" applyBorder="1" applyAlignment="1">
      <alignment vertical="center"/>
    </xf>
    <xf numFmtId="49" fontId="15" fillId="0" borderId="12" xfId="0" applyNumberFormat="1" applyFont="1" applyBorder="1" applyAlignment="1" applyProtection="1">
      <alignment vertical="center"/>
      <protection locked="0"/>
    </xf>
    <xf numFmtId="3" fontId="15" fillId="0" borderId="78" xfId="0" applyNumberFormat="1" applyFont="1" applyBorder="1" applyAlignment="1">
      <alignment vertical="center"/>
    </xf>
    <xf numFmtId="4" fontId="15" fillId="0" borderId="21" xfId="0" applyNumberFormat="1" applyFont="1" applyBorder="1" applyProtection="1">
      <protection locked="0"/>
    </xf>
    <xf numFmtId="4" fontId="15" fillId="0" borderId="21" xfId="0" applyNumberFormat="1" applyFont="1" applyBorder="1" applyAlignment="1" applyProtection="1">
      <alignment horizontal="right"/>
      <protection locked="0"/>
    </xf>
    <xf numFmtId="3" fontId="15" fillId="0" borderId="21" xfId="0" applyNumberFormat="1" applyFont="1" applyBorder="1" applyProtection="1">
      <protection locked="0"/>
    </xf>
    <xf numFmtId="0" fontId="15" fillId="0" borderId="37" xfId="0" applyFont="1" applyBorder="1" applyProtection="1">
      <protection locked="0"/>
    </xf>
    <xf numFmtId="0" fontId="16" fillId="0" borderId="12" xfId="0" applyFont="1" applyBorder="1" applyProtection="1">
      <protection locked="0"/>
    </xf>
    <xf numFmtId="0" fontId="15" fillId="4" borderId="21" xfId="0" applyFont="1" applyFill="1" applyBorder="1" applyAlignment="1" applyProtection="1">
      <alignment vertical="center"/>
      <protection locked="0"/>
    </xf>
    <xf numFmtId="3" fontId="15" fillId="0" borderId="21" xfId="0" applyNumberFormat="1" applyFont="1" applyBorder="1" applyAlignment="1" applyProtection="1">
      <alignment vertical="center"/>
      <protection locked="0"/>
    </xf>
    <xf numFmtId="4" fontId="15" fillId="4" borderId="90" xfId="1" applyNumberFormat="1" applyFont="1" applyFill="1" applyBorder="1" applyAlignment="1" applyProtection="1">
      <alignment horizontal="right" vertical="center"/>
      <protection locked="0"/>
    </xf>
    <xf numFmtId="4" fontId="15" fillId="4" borderId="40" xfId="1" applyNumberFormat="1" applyFont="1" applyFill="1" applyBorder="1" applyAlignment="1" applyProtection="1">
      <alignment horizontal="right" vertical="center"/>
      <protection locked="0"/>
    </xf>
    <xf numFmtId="49" fontId="15" fillId="0" borderId="120" xfId="0" applyNumberFormat="1" applyFont="1" applyBorder="1" applyAlignment="1">
      <alignment horizontal="center"/>
    </xf>
    <xf numFmtId="0" fontId="15" fillId="0" borderId="121" xfId="0" applyFont="1" applyBorder="1" applyAlignment="1"/>
    <xf numFmtId="4" fontId="15" fillId="0" borderId="120" xfId="0" applyNumberFormat="1" applyFont="1" applyBorder="1" applyAlignment="1">
      <alignment vertical="center"/>
    </xf>
    <xf numFmtId="3" fontId="23" fillId="0" borderId="120" xfId="0" applyNumberFormat="1" applyFont="1" applyBorder="1" applyAlignment="1">
      <alignment vertical="center"/>
    </xf>
    <xf numFmtId="4" fontId="23" fillId="0" borderId="120" xfId="0" applyNumberFormat="1" applyFont="1" applyBorder="1" applyAlignment="1">
      <alignment vertical="center"/>
    </xf>
    <xf numFmtId="3" fontId="23" fillId="0" borderId="122" xfId="0" applyNumberFormat="1" applyFont="1" applyBorder="1" applyAlignment="1">
      <alignment vertical="center"/>
    </xf>
    <xf numFmtId="0" fontId="15" fillId="0" borderId="111" xfId="0" applyFont="1" applyBorder="1" applyAlignment="1"/>
    <xf numFmtId="49" fontId="15" fillId="0" borderId="51" xfId="0" applyNumberFormat="1" applyFont="1" applyBorder="1" applyAlignment="1"/>
    <xf numFmtId="0" fontId="15" fillId="0" borderId="123" xfId="0" applyFont="1" applyBorder="1" applyAlignment="1"/>
    <xf numFmtId="4" fontId="14" fillId="0" borderId="56" xfId="1" applyNumberFormat="1" applyFont="1" applyFill="1" applyBorder="1" applyAlignment="1" applyProtection="1">
      <alignment vertical="center"/>
    </xf>
    <xf numFmtId="4" fontId="14" fillId="0" borderId="55" xfId="0" applyNumberFormat="1" applyFont="1" applyBorder="1" applyAlignment="1">
      <alignment vertical="center"/>
    </xf>
    <xf numFmtId="4" fontId="14" fillId="0" borderId="10" xfId="0" applyNumberFormat="1" applyFont="1" applyBorder="1" applyAlignment="1"/>
    <xf numFmtId="4" fontId="15" fillId="0" borderId="4" xfId="0" applyNumberFormat="1" applyFont="1" applyBorder="1" applyAlignment="1"/>
    <xf numFmtId="4" fontId="15" fillId="0" borderId="12" xfId="0" applyNumberFormat="1" applyFont="1" applyBorder="1" applyAlignment="1"/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/>
    <xf numFmtId="0" fontId="15" fillId="0" borderId="124" xfId="0" applyFont="1" applyBorder="1" applyAlignment="1">
      <alignment horizontal="center" vertical="center"/>
    </xf>
    <xf numFmtId="4" fontId="15" fillId="0" borderId="124" xfId="0" applyNumberFormat="1" applyFont="1" applyBorder="1" applyAlignment="1">
      <alignment vertical="center"/>
    </xf>
    <xf numFmtId="4" fontId="15" fillId="0" borderId="70" xfId="0" applyNumberFormat="1" applyFont="1" applyBorder="1" applyAlignment="1">
      <alignment vertical="center"/>
    </xf>
    <xf numFmtId="3" fontId="15" fillId="0" borderId="23" xfId="0" applyNumberFormat="1" applyFont="1" applyBorder="1" applyAlignment="1">
      <alignment vertical="center"/>
    </xf>
    <xf numFmtId="0" fontId="15" fillId="4" borderId="77" xfId="0" applyFont="1" applyFill="1" applyBorder="1" applyAlignment="1" applyProtection="1">
      <alignment horizontal="center" vertical="center"/>
      <protection locked="0"/>
    </xf>
    <xf numFmtId="0" fontId="15" fillId="4" borderId="97" xfId="0" applyFont="1" applyFill="1" applyBorder="1" applyAlignment="1" applyProtection="1">
      <alignment vertical="center"/>
      <protection locked="0"/>
    </xf>
    <xf numFmtId="0" fontId="15" fillId="4" borderId="84" xfId="0" applyFont="1" applyFill="1" applyBorder="1" applyAlignment="1" applyProtection="1">
      <alignment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4" fontId="15" fillId="0" borderId="90" xfId="1" applyNumberFormat="1" applyFont="1" applyFill="1" applyBorder="1" applyAlignment="1" applyProtection="1">
      <alignment vertical="center"/>
      <protection locked="0"/>
    </xf>
    <xf numFmtId="4" fontId="15" fillId="0" borderId="90" xfId="1" applyNumberFormat="1" applyFont="1" applyFill="1" applyBorder="1" applyAlignment="1" applyProtection="1">
      <alignment horizontal="right" vertical="center"/>
      <protection locked="0"/>
    </xf>
    <xf numFmtId="4" fontId="15" fillId="0" borderId="90" xfId="0" applyNumberFormat="1" applyFont="1" applyBorder="1" applyAlignment="1" applyProtection="1">
      <alignment horizontal="right" vertical="center"/>
      <protection locked="0"/>
    </xf>
    <xf numFmtId="0" fontId="15" fillId="0" borderId="126" xfId="0" applyFont="1" applyBorder="1" applyAlignment="1" applyProtection="1">
      <alignment vertical="center"/>
      <protection locked="0"/>
    </xf>
    <xf numFmtId="0" fontId="15" fillId="0" borderId="90" xfId="0" applyFont="1" applyBorder="1" applyAlignment="1" applyProtection="1">
      <alignment horizontal="center"/>
      <protection locked="0"/>
    </xf>
    <xf numFmtId="0" fontId="15" fillId="0" borderId="90" xfId="0" applyFont="1" applyBorder="1" applyProtection="1">
      <protection locked="0"/>
    </xf>
    <xf numFmtId="0" fontId="0" fillId="0" borderId="97" xfId="0" applyBorder="1" applyProtection="1">
      <protection locked="0"/>
    </xf>
    <xf numFmtId="0" fontId="0" fillId="0" borderId="71" xfId="0" applyBorder="1" applyAlignment="1" applyProtection="1">
      <alignment horizontal="center"/>
      <protection locked="0"/>
    </xf>
    <xf numFmtId="0" fontId="14" fillId="0" borderId="71" xfId="0" applyFont="1" applyBorder="1" applyAlignment="1" applyProtection="1">
      <alignment vertical="center"/>
      <protection locked="0"/>
    </xf>
    <xf numFmtId="0" fontId="0" fillId="0" borderId="97" xfId="0" applyBorder="1" applyAlignment="1" applyProtection="1">
      <alignment horizontal="center"/>
      <protection locked="0"/>
    </xf>
    <xf numFmtId="0" fontId="0" fillId="0" borderId="84" xfId="0" applyBorder="1" applyProtection="1">
      <protection locked="0"/>
    </xf>
    <xf numFmtId="0" fontId="0" fillId="0" borderId="84" xfId="0" applyBorder="1" applyAlignment="1" applyProtection="1">
      <alignment horizontal="center"/>
      <protection locked="0"/>
    </xf>
    <xf numFmtId="4" fontId="25" fillId="0" borderId="97" xfId="0" applyNumberFormat="1" applyFont="1" applyBorder="1" applyProtection="1">
      <protection locked="0"/>
    </xf>
    <xf numFmtId="4" fontId="12" fillId="0" borderId="97" xfId="0" applyNumberFormat="1" applyFont="1" applyBorder="1" applyProtection="1">
      <protection locked="0"/>
    </xf>
    <xf numFmtId="4" fontId="25" fillId="0" borderId="84" xfId="0" applyNumberFormat="1" applyFont="1" applyBorder="1" applyProtection="1">
      <protection locked="0"/>
    </xf>
    <xf numFmtId="4" fontId="12" fillId="0" borderId="84" xfId="0" applyNumberFormat="1" applyFont="1" applyBorder="1" applyProtection="1">
      <protection locked="0"/>
    </xf>
    <xf numFmtId="1" fontId="12" fillId="0" borderId="97" xfId="0" applyNumberFormat="1" applyFont="1" applyBorder="1" applyProtection="1">
      <protection locked="0"/>
    </xf>
    <xf numFmtId="1" fontId="12" fillId="0" borderId="84" xfId="0" applyNumberFormat="1" applyFont="1" applyBorder="1" applyProtection="1">
      <protection locked="0"/>
    </xf>
    <xf numFmtId="4" fontId="26" fillId="0" borderId="71" xfId="0" applyNumberFormat="1" applyFont="1" applyBorder="1" applyProtection="1">
      <protection locked="0"/>
    </xf>
    <xf numFmtId="4" fontId="14" fillId="0" borderId="128" xfId="0" applyNumberFormat="1" applyFont="1" applyBorder="1" applyAlignment="1">
      <alignment vertical="center"/>
    </xf>
    <xf numFmtId="0" fontId="15" fillId="0" borderId="131" xfId="0" applyFont="1" applyBorder="1" applyAlignment="1">
      <alignment horizontal="center" vertical="center"/>
    </xf>
    <xf numFmtId="4" fontId="15" fillId="0" borderId="131" xfId="0" applyNumberFormat="1" applyFont="1" applyBorder="1" applyAlignment="1">
      <alignment vertical="center"/>
    </xf>
    <xf numFmtId="4" fontId="15" fillId="0" borderId="131" xfId="0" applyNumberFormat="1" applyFont="1" applyBorder="1" applyAlignment="1">
      <alignment horizontal="right" vertical="center"/>
    </xf>
    <xf numFmtId="3" fontId="15" fillId="0" borderId="131" xfId="0" applyNumberFormat="1" applyFont="1" applyBorder="1" applyAlignment="1">
      <alignment vertical="center"/>
    </xf>
    <xf numFmtId="0" fontId="14" fillId="0" borderId="133" xfId="0" applyFont="1" applyBorder="1" applyAlignment="1">
      <alignment horizontal="center" vertical="center"/>
    </xf>
    <xf numFmtId="0" fontId="15" fillId="0" borderId="131" xfId="0" applyFont="1" applyBorder="1"/>
    <xf numFmtId="0" fontId="15" fillId="0" borderId="132" xfId="0" applyFont="1" applyBorder="1" applyAlignment="1">
      <alignment vertical="center" wrapText="1"/>
    </xf>
    <xf numFmtId="3" fontId="9" fillId="0" borderId="130" xfId="0" applyNumberFormat="1" applyFont="1" applyBorder="1" applyAlignment="1">
      <alignment vertical="center"/>
    </xf>
    <xf numFmtId="49" fontId="15" fillId="0" borderId="131" xfId="0" applyNumberFormat="1" applyFont="1" applyBorder="1" applyAlignment="1">
      <alignment horizontal="center" vertical="center"/>
    </xf>
    <xf numFmtId="3" fontId="15" fillId="0" borderId="131" xfId="0" applyNumberFormat="1" applyFont="1" applyBorder="1" applyAlignment="1">
      <alignment vertical="center" wrapText="1"/>
    </xf>
    <xf numFmtId="3" fontId="14" fillId="0" borderId="44" xfId="1" applyNumberFormat="1" applyFont="1" applyFill="1" applyBorder="1" applyAlignment="1" applyProtection="1">
      <alignment horizontal="right" vertical="center"/>
    </xf>
    <xf numFmtId="3" fontId="14" fillId="0" borderId="44" xfId="0" applyNumberFormat="1" applyFont="1" applyBorder="1" applyAlignment="1">
      <alignment horizontal="right" vertical="center"/>
    </xf>
    <xf numFmtId="4" fontId="14" fillId="0" borderId="115" xfId="0" applyNumberFormat="1" applyFont="1" applyBorder="1" applyAlignment="1">
      <alignment horizontal="right" vertical="center"/>
    </xf>
    <xf numFmtId="0" fontId="14" fillId="0" borderId="89" xfId="0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3" fontId="15" fillId="0" borderId="90" xfId="0" applyNumberFormat="1" applyFont="1" applyBorder="1" applyAlignment="1" applyProtection="1">
      <alignment vertical="center"/>
      <protection locked="0"/>
    </xf>
    <xf numFmtId="3" fontId="15" fillId="0" borderId="138" xfId="0" applyNumberFormat="1" applyFont="1" applyBorder="1" applyAlignment="1">
      <alignment vertical="center"/>
    </xf>
    <xf numFmtId="0" fontId="15" fillId="0" borderId="137" xfId="0" applyFont="1" applyBorder="1" applyAlignment="1">
      <alignment vertical="center"/>
    </xf>
    <xf numFmtId="0" fontId="15" fillId="0" borderId="133" xfId="0" applyFont="1" applyBorder="1" applyAlignment="1">
      <alignment horizontal="center" vertical="center"/>
    </xf>
    <xf numFmtId="3" fontId="14" fillId="0" borderId="133" xfId="0" applyNumberFormat="1" applyFont="1" applyBorder="1" applyAlignment="1">
      <alignment horizontal="right" vertical="center"/>
    </xf>
    <xf numFmtId="0" fontId="14" fillId="0" borderId="133" xfId="0" applyFont="1" applyBorder="1" applyAlignment="1">
      <alignment vertical="top" wrapText="1"/>
    </xf>
    <xf numFmtId="3" fontId="14" fillId="0" borderId="133" xfId="1" applyNumberFormat="1" applyFont="1" applyFill="1" applyBorder="1" applyAlignment="1" applyProtection="1">
      <alignment horizontal="right" vertical="center"/>
    </xf>
    <xf numFmtId="4" fontId="14" fillId="0" borderId="133" xfId="1" applyNumberFormat="1" applyFont="1" applyFill="1" applyBorder="1" applyAlignment="1" applyProtection="1">
      <alignment horizontal="right" vertical="center"/>
    </xf>
    <xf numFmtId="4" fontId="14" fillId="0" borderId="133" xfId="0" applyNumberFormat="1" applyFont="1" applyBorder="1" applyAlignment="1">
      <alignment horizontal="right" vertical="center"/>
    </xf>
    <xf numFmtId="4" fontId="14" fillId="0" borderId="136" xfId="0" applyNumberFormat="1" applyFont="1" applyBorder="1" applyAlignment="1">
      <alignment horizontal="right" vertical="center"/>
    </xf>
    <xf numFmtId="0" fontId="14" fillId="0" borderId="130" xfId="0" applyFont="1" applyBorder="1" applyAlignment="1">
      <alignment vertical="center"/>
    </xf>
    <xf numFmtId="0" fontId="15" fillId="0" borderId="131" xfId="0" applyFont="1" applyBorder="1" applyAlignment="1">
      <alignment horizontal="center"/>
    </xf>
    <xf numFmtId="3" fontId="15" fillId="0" borderId="131" xfId="1" applyNumberFormat="1" applyFont="1" applyFill="1" applyBorder="1" applyAlignment="1" applyProtection="1">
      <alignment horizontal="right" vertical="center"/>
    </xf>
    <xf numFmtId="4" fontId="15" fillId="0" borderId="131" xfId="1" applyNumberFormat="1" applyFont="1" applyFill="1" applyBorder="1" applyAlignment="1" applyProtection="1">
      <alignment horizontal="right" vertical="center"/>
    </xf>
    <xf numFmtId="3" fontId="15" fillId="0" borderId="131" xfId="0" applyNumberFormat="1" applyFont="1" applyBorder="1" applyAlignment="1">
      <alignment horizontal="right" vertical="center"/>
    </xf>
    <xf numFmtId="0" fontId="15" fillId="0" borderId="13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3" fontId="15" fillId="0" borderId="131" xfId="0" applyNumberFormat="1" applyFont="1" applyBorder="1"/>
    <xf numFmtId="3" fontId="15" fillId="0" borderId="132" xfId="0" applyNumberFormat="1" applyFont="1" applyBorder="1"/>
    <xf numFmtId="3" fontId="15" fillId="0" borderId="132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1" fontId="15" fillId="0" borderId="45" xfId="0" applyNumberFormat="1" applyFont="1" applyBorder="1" applyAlignment="1">
      <alignment horizontal="center" vertical="center"/>
    </xf>
    <xf numFmtId="4" fontId="15" fillId="0" borderId="131" xfId="0" applyNumberFormat="1" applyFont="1" applyBorder="1" applyAlignment="1">
      <alignment horizontal="right"/>
    </xf>
    <xf numFmtId="3" fontId="15" fillId="0" borderId="22" xfId="0" applyNumberFormat="1" applyFont="1" applyBorder="1"/>
    <xf numFmtId="0" fontId="15" fillId="0" borderId="31" xfId="0" applyFont="1" applyBorder="1" applyAlignment="1">
      <alignment horizontal="center" vertical="center"/>
    </xf>
    <xf numFmtId="3" fontId="15" fillId="0" borderId="124" xfId="1" applyNumberFormat="1" applyFont="1" applyFill="1" applyBorder="1" applyAlignment="1" applyProtection="1">
      <alignment horizontal="right" vertical="center"/>
    </xf>
    <xf numFmtId="3" fontId="15" fillId="0" borderId="124" xfId="0" applyNumberFormat="1" applyFont="1" applyBorder="1" applyAlignment="1">
      <alignment horizontal="right" vertical="center"/>
    </xf>
    <xf numFmtId="0" fontId="15" fillId="0" borderId="1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31" xfId="0" applyFont="1" applyBorder="1" applyAlignment="1">
      <alignment vertical="center"/>
    </xf>
    <xf numFmtId="0" fontId="14" fillId="0" borderId="133" xfId="0" applyFont="1" applyBorder="1" applyAlignment="1">
      <alignment vertical="center"/>
    </xf>
    <xf numFmtId="3" fontId="14" fillId="0" borderId="133" xfId="0" applyNumberFormat="1" applyFont="1" applyBorder="1" applyAlignment="1">
      <alignment vertical="center"/>
    </xf>
    <xf numFmtId="0" fontId="15" fillId="0" borderId="140" xfId="0" applyFont="1" applyBorder="1" applyAlignment="1">
      <alignment horizontal="center" vertical="center"/>
    </xf>
    <xf numFmtId="0" fontId="15" fillId="0" borderId="140" xfId="0" applyFont="1" applyBorder="1" applyAlignment="1">
      <alignment vertical="center"/>
    </xf>
    <xf numFmtId="0" fontId="15" fillId="0" borderId="90" xfId="0" applyFont="1" applyBorder="1" applyAlignment="1">
      <alignment horizontal="center"/>
    </xf>
    <xf numFmtId="3" fontId="15" fillId="0" borderId="90" xfId="0" applyNumberFormat="1" applyFont="1" applyBorder="1"/>
    <xf numFmtId="4" fontId="15" fillId="0" borderId="90" xfId="0" applyNumberFormat="1" applyFont="1" applyBorder="1"/>
    <xf numFmtId="4" fontId="15" fillId="0" borderId="90" xfId="0" applyNumberFormat="1" applyFont="1" applyBorder="1" applyAlignment="1">
      <alignment horizontal="right"/>
    </xf>
    <xf numFmtId="0" fontId="15" fillId="0" borderId="127" xfId="0" applyFont="1" applyBorder="1" applyAlignment="1">
      <alignment horizontal="center"/>
    </xf>
    <xf numFmtId="49" fontId="15" fillId="0" borderId="127" xfId="0" applyNumberFormat="1" applyFont="1" applyBorder="1"/>
    <xf numFmtId="3" fontId="15" fillId="0" borderId="127" xfId="0" applyNumberFormat="1" applyFont="1" applyBorder="1"/>
    <xf numFmtId="4" fontId="15" fillId="0" borderId="127" xfId="0" applyNumberFormat="1" applyFont="1" applyBorder="1"/>
    <xf numFmtId="4" fontId="15" fillId="0" borderId="127" xfId="0" applyNumberFormat="1" applyFont="1" applyBorder="1" applyAlignment="1">
      <alignment horizontal="right"/>
    </xf>
    <xf numFmtId="0" fontId="15" fillId="0" borderId="127" xfId="0" applyFont="1" applyBorder="1"/>
    <xf numFmtId="0" fontId="14" fillId="0" borderId="132" xfId="0" applyFont="1" applyBorder="1" applyAlignment="1">
      <alignment vertical="center"/>
    </xf>
    <xf numFmtId="0" fontId="15" fillId="4" borderId="12" xfId="0" applyFont="1" applyFill="1" applyBorder="1" applyAlignment="1" applyProtection="1">
      <alignment horizontal="center"/>
      <protection locked="0"/>
    </xf>
    <xf numFmtId="4" fontId="15" fillId="0" borderId="141" xfId="0" applyNumberFormat="1" applyFont="1" applyBorder="1" applyAlignment="1" applyProtection="1">
      <alignment horizontal="right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/>
      <protection locked="0"/>
    </xf>
    <xf numFmtId="4" fontId="15" fillId="0" borderId="45" xfId="0" applyNumberFormat="1" applyFont="1" applyBorder="1" applyAlignment="1" applyProtection="1">
      <alignment vertical="center"/>
      <protection locked="0"/>
    </xf>
    <xf numFmtId="4" fontId="15" fillId="0" borderId="45" xfId="0" applyNumberFormat="1" applyFont="1" applyBorder="1" applyAlignment="1" applyProtection="1">
      <alignment horizontal="right" vertical="center"/>
      <protection locked="0"/>
    </xf>
    <xf numFmtId="3" fontId="15" fillId="0" borderId="45" xfId="0" applyNumberFormat="1" applyFont="1" applyBorder="1" applyAlignment="1" applyProtection="1">
      <alignment vertical="center"/>
      <protection locked="0"/>
    </xf>
    <xf numFmtId="4" fontId="15" fillId="0" borderId="127" xfId="0" applyNumberFormat="1" applyFont="1" applyBorder="1" applyAlignment="1" applyProtection="1">
      <alignment horizontal="right" vertical="center"/>
      <protection locked="0"/>
    </xf>
    <xf numFmtId="0" fontId="15" fillId="0" borderId="46" xfId="0" applyFont="1" applyBorder="1" applyAlignment="1" applyProtection="1">
      <alignment vertical="center"/>
      <protection locked="0"/>
    </xf>
    <xf numFmtId="0" fontId="15" fillId="0" borderId="45" xfId="0" applyFont="1" applyBorder="1" applyProtection="1">
      <protection locked="0"/>
    </xf>
    <xf numFmtId="4" fontId="15" fillId="0" borderId="131" xfId="0" applyNumberFormat="1" applyFont="1" applyBorder="1" applyAlignment="1" applyProtection="1">
      <alignment horizontal="right" vertical="center"/>
      <protection locked="0"/>
    </xf>
    <xf numFmtId="0" fontId="15" fillId="0" borderId="132" xfId="0" applyFont="1" applyBorder="1" applyAlignment="1" applyProtection="1">
      <alignment vertical="center"/>
      <protection locked="0"/>
    </xf>
    <xf numFmtId="0" fontId="15" fillId="0" borderId="48" xfId="0" applyFont="1" applyBorder="1" applyAlignment="1" applyProtection="1">
      <alignment horizontal="center"/>
      <protection locked="0"/>
    </xf>
    <xf numFmtId="0" fontId="15" fillId="0" borderId="49" xfId="0" applyFont="1" applyBorder="1" applyProtection="1">
      <protection locked="0"/>
    </xf>
    <xf numFmtId="0" fontId="15" fillId="0" borderId="131" xfId="0" applyFont="1" applyBorder="1" applyAlignment="1" applyProtection="1">
      <alignment horizontal="center"/>
      <protection locked="0"/>
    </xf>
    <xf numFmtId="0" fontId="15" fillId="0" borderId="131" xfId="0" applyFont="1" applyBorder="1" applyProtection="1">
      <protection locked="0"/>
    </xf>
    <xf numFmtId="4" fontId="15" fillId="0" borderId="131" xfId="0" applyNumberFormat="1" applyFont="1" applyBorder="1" applyProtection="1">
      <protection locked="0"/>
    </xf>
    <xf numFmtId="4" fontId="15" fillId="0" borderId="131" xfId="0" applyNumberFormat="1" applyFont="1" applyBorder="1" applyAlignment="1" applyProtection="1">
      <alignment horizontal="right"/>
      <protection locked="0"/>
    </xf>
    <xf numFmtId="3" fontId="15" fillId="0" borderId="131" xfId="0" applyNumberFormat="1" applyFont="1" applyBorder="1" applyProtection="1">
      <protection locked="0"/>
    </xf>
    <xf numFmtId="0" fontId="15" fillId="0" borderId="132" xfId="0" applyFont="1" applyBorder="1" applyProtection="1">
      <protection locked="0"/>
    </xf>
    <xf numFmtId="0" fontId="14" fillId="0" borderId="48" xfId="0" applyFont="1" applyBorder="1" applyAlignment="1" applyProtection="1">
      <alignment vertical="center"/>
      <protection locked="0"/>
    </xf>
    <xf numFmtId="4" fontId="14" fillId="0" borderId="48" xfId="0" applyNumberFormat="1" applyFont="1" applyBorder="1" applyAlignment="1" applyProtection="1">
      <alignment vertical="center"/>
      <protection locked="0"/>
    </xf>
    <xf numFmtId="4" fontId="14" fillId="0" borderId="48" xfId="0" applyNumberFormat="1" applyFont="1" applyBorder="1" applyAlignment="1" applyProtection="1">
      <alignment horizontal="right" vertical="center"/>
      <protection locked="0"/>
    </xf>
    <xf numFmtId="4" fontId="15" fillId="0" borderId="44" xfId="0" applyNumberFormat="1" applyFont="1" applyBorder="1" applyAlignment="1" applyProtection="1">
      <alignment horizontal="right"/>
      <protection locked="0"/>
    </xf>
    <xf numFmtId="3" fontId="15" fillId="0" borderId="72" xfId="0" applyNumberFormat="1" applyFont="1" applyBorder="1" applyAlignment="1">
      <alignment vertical="center"/>
    </xf>
    <xf numFmtId="4" fontId="15" fillId="4" borderId="21" xfId="1" applyNumberFormat="1" applyFont="1" applyFill="1" applyBorder="1" applyAlignment="1" applyProtection="1">
      <alignment horizontal="right" vertical="center"/>
      <protection locked="0"/>
    </xf>
    <xf numFmtId="0" fontId="14" fillId="0" borderId="84" xfId="0" applyFont="1" applyBorder="1" applyAlignment="1" applyProtection="1">
      <alignment vertical="center"/>
      <protection locked="0"/>
    </xf>
    <xf numFmtId="4" fontId="26" fillId="0" borderId="84" xfId="0" applyNumberFormat="1" applyFont="1" applyBorder="1" applyProtection="1">
      <protection locked="0"/>
    </xf>
    <xf numFmtId="4" fontId="15" fillId="0" borderId="84" xfId="0" applyNumberFormat="1" applyFont="1" applyBorder="1" applyAlignment="1" applyProtection="1">
      <alignment horizontal="right" vertical="center"/>
      <protection locked="0"/>
    </xf>
    <xf numFmtId="4" fontId="15" fillId="0" borderId="97" xfId="0" applyNumberFormat="1" applyFont="1" applyBorder="1" applyAlignment="1" applyProtection="1">
      <alignment horizontal="right" vertical="center"/>
      <protection locked="0"/>
    </xf>
    <xf numFmtId="4" fontId="15" fillId="0" borderId="100" xfId="0" applyNumberFormat="1" applyFont="1" applyBorder="1" applyAlignment="1" applyProtection="1">
      <alignment horizontal="right"/>
      <protection locked="0"/>
    </xf>
    <xf numFmtId="4" fontId="15" fillId="0" borderId="71" xfId="0" applyNumberFormat="1" applyFont="1" applyBorder="1" applyAlignment="1" applyProtection="1">
      <alignment horizontal="right" vertical="center"/>
      <protection locked="0"/>
    </xf>
    <xf numFmtId="4" fontId="15" fillId="0" borderId="115" xfId="0" applyNumberFormat="1" applyFont="1" applyBorder="1" applyAlignment="1">
      <alignment horizontal="right" vertical="center"/>
    </xf>
    <xf numFmtId="3" fontId="15" fillId="0" borderId="45" xfId="1" applyNumberFormat="1" applyFont="1" applyFill="1" applyBorder="1" applyAlignment="1" applyProtection="1">
      <alignment vertical="center"/>
    </xf>
    <xf numFmtId="0" fontId="14" fillId="0" borderId="46" xfId="0" applyFont="1" applyBorder="1" applyAlignment="1">
      <alignment vertical="center"/>
    </xf>
    <xf numFmtId="0" fontId="15" fillId="0" borderId="144" xfId="0" applyFont="1" applyBorder="1" applyAlignment="1">
      <alignment horizontal="center" vertical="center"/>
    </xf>
    <xf numFmtId="1" fontId="15" fillId="0" borderId="131" xfId="0" applyNumberFormat="1" applyFont="1" applyBorder="1" applyAlignment="1">
      <alignment horizontal="center"/>
    </xf>
    <xf numFmtId="0" fontId="15" fillId="0" borderId="145" xfId="0" applyFont="1" applyBorder="1" applyAlignment="1">
      <alignment horizontal="center" vertical="center"/>
    </xf>
    <xf numFmtId="0" fontId="15" fillId="0" borderId="145" xfId="0" applyFont="1" applyBorder="1" applyAlignment="1" applyProtection="1">
      <alignment vertical="center"/>
      <protection locked="0"/>
    </xf>
    <xf numFmtId="3" fontId="15" fillId="0" borderId="145" xfId="0" applyNumberFormat="1" applyFont="1" applyBorder="1" applyAlignment="1">
      <alignment vertical="center"/>
    </xf>
    <xf numFmtId="4" fontId="15" fillId="0" borderId="117" xfId="0" applyNumberFormat="1" applyFont="1" applyBorder="1" applyAlignment="1">
      <alignment vertical="center"/>
    </xf>
    <xf numFmtId="0" fontId="15" fillId="0" borderId="145" xfId="0" applyFont="1" applyBorder="1"/>
    <xf numFmtId="3" fontId="15" fillId="0" borderId="43" xfId="0" applyNumberFormat="1" applyFont="1" applyBorder="1" applyAlignment="1">
      <alignment vertical="center"/>
    </xf>
    <xf numFmtId="3" fontId="14" fillId="0" borderId="16" xfId="0" applyNumberFormat="1" applyFont="1" applyBorder="1"/>
    <xf numFmtId="0" fontId="14" fillId="0" borderId="13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31" xfId="0" applyFont="1" applyBorder="1" applyAlignment="1">
      <alignment vertical="center" wrapText="1"/>
    </xf>
    <xf numFmtId="1" fontId="15" fillId="0" borderId="133" xfId="0" applyNumberFormat="1" applyFont="1" applyBorder="1" applyAlignment="1">
      <alignment horizontal="center" vertical="center"/>
    </xf>
    <xf numFmtId="0" fontId="14" fillId="0" borderId="133" xfId="0" applyFont="1" applyBorder="1" applyAlignment="1">
      <alignment vertical="center" wrapText="1"/>
    </xf>
    <xf numFmtId="1" fontId="15" fillId="0" borderId="44" xfId="0" applyNumberFormat="1" applyFont="1" applyBorder="1" applyAlignment="1">
      <alignment horizontal="center" vertical="center"/>
    </xf>
    <xf numFmtId="4" fontId="15" fillId="0" borderId="129" xfId="0" applyNumberFormat="1" applyFont="1" applyBorder="1" applyAlignment="1">
      <alignment horizontal="right" vertical="center"/>
    </xf>
    <xf numFmtId="0" fontId="15" fillId="0" borderId="133" xfId="0" applyFont="1" applyBorder="1" applyAlignment="1">
      <alignment horizontal="center"/>
    </xf>
    <xf numFmtId="0" fontId="14" fillId="0" borderId="130" xfId="0" applyFont="1" applyBorder="1"/>
    <xf numFmtId="0" fontId="15" fillId="0" borderId="138" xfId="0" applyFont="1" applyBorder="1"/>
    <xf numFmtId="3" fontId="15" fillId="0" borderId="45" xfId="0" applyNumberFormat="1" applyFont="1" applyBorder="1" applyAlignment="1">
      <alignment horizontal="right"/>
    </xf>
    <xf numFmtId="49" fontId="15" fillId="0" borderId="44" xfId="0" applyNumberFormat="1" applyFont="1" applyBorder="1" applyAlignment="1">
      <alignment horizontal="center" vertical="center"/>
    </xf>
    <xf numFmtId="0" fontId="15" fillId="0" borderId="44" xfId="0" applyFont="1" applyBorder="1" applyAlignment="1">
      <alignment vertical="top" wrapText="1"/>
    </xf>
    <xf numFmtId="4" fontId="14" fillId="0" borderId="133" xfId="0" applyNumberFormat="1" applyFont="1" applyBorder="1" applyAlignment="1" applyProtection="1">
      <alignment horizontal="right" vertical="center"/>
      <protection locked="0"/>
    </xf>
    <xf numFmtId="0" fontId="15" fillId="0" borderId="130" xfId="0" applyFont="1" applyBorder="1" applyAlignment="1" applyProtection="1">
      <alignment vertical="center"/>
      <protection locked="0"/>
    </xf>
    <xf numFmtId="0" fontId="14" fillId="0" borderId="130" xfId="0" applyFont="1" applyBorder="1" applyProtection="1">
      <protection locked="0"/>
    </xf>
    <xf numFmtId="0" fontId="14" fillId="0" borderId="130" xfId="0" applyFont="1" applyBorder="1" applyAlignment="1" applyProtection="1">
      <alignment vertical="center"/>
      <protection locked="0"/>
    </xf>
    <xf numFmtId="0" fontId="15" fillId="0" borderId="130" xfId="0" applyFont="1" applyBorder="1" applyProtection="1">
      <protection locked="0"/>
    </xf>
    <xf numFmtId="4" fontId="14" fillId="0" borderId="133" xfId="0" applyNumberFormat="1" applyFont="1" applyBorder="1" applyAlignment="1" applyProtection="1">
      <alignment horizontal="right"/>
      <protection locked="0"/>
    </xf>
    <xf numFmtId="4" fontId="6" fillId="0" borderId="147" xfId="0" applyNumberFormat="1" applyFont="1" applyBorder="1" applyProtection="1">
      <protection locked="0"/>
    </xf>
    <xf numFmtId="4" fontId="12" fillId="0" borderId="148" xfId="0" applyNumberFormat="1" applyFont="1" applyBorder="1" applyProtection="1">
      <protection locked="0"/>
    </xf>
    <xf numFmtId="4" fontId="6" fillId="0" borderId="149" xfId="0" applyNumberFormat="1" applyFont="1" applyBorder="1" applyProtection="1">
      <protection locked="0"/>
    </xf>
    <xf numFmtId="4" fontId="12" fillId="0" borderId="147" xfId="0" applyNumberFormat="1" applyFont="1" applyBorder="1" applyProtection="1">
      <protection locked="0"/>
    </xf>
    <xf numFmtId="0" fontId="15" fillId="0" borderId="103" xfId="0" applyFont="1" applyBorder="1" applyAlignment="1" applyProtection="1">
      <alignment horizontal="center" vertical="center"/>
      <protection locked="0"/>
    </xf>
    <xf numFmtId="0" fontId="0" fillId="0" borderId="103" xfId="0" applyBorder="1" applyProtection="1">
      <protection locked="0"/>
    </xf>
    <xf numFmtId="0" fontId="0" fillId="0" borderId="150" xfId="0" applyBorder="1" applyProtection="1">
      <protection locked="0"/>
    </xf>
    <xf numFmtId="0" fontId="15" fillId="0" borderId="127" xfId="0" applyFont="1" applyBorder="1" applyAlignment="1" applyProtection="1">
      <alignment horizontal="center"/>
      <protection locked="0"/>
    </xf>
    <xf numFmtId="0" fontId="15" fillId="0" borderId="127" xfId="0" applyFont="1" applyBorder="1" applyProtection="1">
      <protection locked="0"/>
    </xf>
    <xf numFmtId="4" fontId="15" fillId="0" borderId="127" xfId="0" applyNumberFormat="1" applyFont="1" applyBorder="1" applyProtection="1">
      <protection locked="0"/>
    </xf>
    <xf numFmtId="4" fontId="15" fillId="0" borderId="127" xfId="0" applyNumberFormat="1" applyFont="1" applyBorder="1" applyAlignment="1" applyProtection="1">
      <alignment horizontal="right"/>
      <protection locked="0"/>
    </xf>
    <xf numFmtId="3" fontId="15" fillId="0" borderId="127" xfId="0" applyNumberFormat="1" applyFont="1" applyBorder="1" applyProtection="1">
      <protection locked="0"/>
    </xf>
    <xf numFmtId="0" fontId="15" fillId="0" borderId="151" xfId="0" applyFont="1" applyBorder="1" applyProtection="1">
      <protection locked="0"/>
    </xf>
    <xf numFmtId="3" fontId="15" fillId="0" borderId="20" xfId="0" applyNumberFormat="1" applyFont="1" applyBorder="1" applyAlignment="1">
      <alignment vertical="center"/>
    </xf>
    <xf numFmtId="0" fontId="14" fillId="4" borderId="129" xfId="0" applyFont="1" applyFill="1" applyBorder="1" applyAlignment="1" applyProtection="1">
      <alignment horizontal="center" vertical="center"/>
      <protection locked="0"/>
    </xf>
    <xf numFmtId="4" fontId="15" fillId="4" borderId="77" xfId="1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Border="1" applyAlignment="1">
      <alignment horizontal="right" vertical="center"/>
    </xf>
    <xf numFmtId="0" fontId="15" fillId="0" borderId="140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4" fontId="15" fillId="0" borderId="16" xfId="0" applyNumberFormat="1" applyFont="1" applyBorder="1" applyAlignment="1">
      <alignment vertical="center"/>
    </xf>
    <xf numFmtId="4" fontId="15" fillId="0" borderId="48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center" wrapText="1"/>
    </xf>
    <xf numFmtId="4" fontId="15" fillId="0" borderId="119" xfId="0" applyNumberFormat="1" applyFont="1" applyBorder="1" applyAlignment="1">
      <alignment horizontal="right" vertical="center"/>
    </xf>
    <xf numFmtId="3" fontId="14" fillId="0" borderId="47" xfId="1" applyNumberFormat="1" applyFont="1" applyFill="1" applyBorder="1" applyAlignment="1" applyProtection="1">
      <alignment horizontal="right" vertical="center"/>
    </xf>
    <xf numFmtId="3" fontId="14" fillId="0" borderId="100" xfId="1" applyNumberFormat="1" applyFont="1" applyFill="1" applyBorder="1" applyAlignment="1" applyProtection="1">
      <alignment horizontal="right" vertical="center"/>
    </xf>
    <xf numFmtId="0" fontId="14" fillId="0" borderId="32" xfId="0" applyFont="1" applyBorder="1" applyAlignment="1">
      <alignment horizontal="center" vertical="center"/>
    </xf>
    <xf numFmtId="3" fontId="15" fillId="0" borderId="133" xfId="0" applyNumberFormat="1" applyFont="1" applyBorder="1" applyAlignment="1">
      <alignment vertical="center"/>
    </xf>
    <xf numFmtId="0" fontId="15" fillId="0" borderId="94" xfId="0" applyFont="1" applyBorder="1" applyAlignment="1">
      <alignment horizontal="center" vertical="center"/>
    </xf>
    <xf numFmtId="4" fontId="15" fillId="0" borderId="41" xfId="0" applyNumberFormat="1" applyFont="1" applyBorder="1" applyAlignment="1">
      <alignment horizontal="right"/>
    </xf>
    <xf numFmtId="3" fontId="15" fillId="0" borderId="124" xfId="0" applyNumberFormat="1" applyFont="1" applyBorder="1" applyAlignment="1">
      <alignment vertical="center"/>
    </xf>
    <xf numFmtId="0" fontId="15" fillId="0" borderId="129" xfId="0" applyFont="1" applyBorder="1"/>
    <xf numFmtId="1" fontId="15" fillId="0" borderId="44" xfId="0" applyNumberFormat="1" applyFont="1" applyBorder="1" applyAlignment="1">
      <alignment horizontal="center"/>
    </xf>
    <xf numFmtId="3" fontId="14" fillId="0" borderId="44" xfId="0" applyNumberFormat="1" applyFont="1" applyBorder="1"/>
    <xf numFmtId="0" fontId="14" fillId="0" borderId="89" xfId="0" applyFont="1" applyBorder="1"/>
    <xf numFmtId="4" fontId="14" fillId="0" borderId="16" xfId="0" applyNumberFormat="1" applyFont="1" applyBorder="1" applyAlignment="1">
      <alignment horizontal="right"/>
    </xf>
    <xf numFmtId="49" fontId="15" fillId="0" borderId="16" xfId="0" applyNumberFormat="1" applyFont="1" applyBorder="1" applyAlignment="1">
      <alignment horizontal="center" vertical="center"/>
    </xf>
    <xf numFmtId="3" fontId="14" fillId="0" borderId="30" xfId="0" applyNumberFormat="1" applyFont="1" applyBorder="1" applyAlignment="1">
      <alignment vertical="center"/>
    </xf>
    <xf numFmtId="49" fontId="14" fillId="0" borderId="48" xfId="0" applyNumberFormat="1" applyFont="1" applyBorder="1" applyAlignment="1">
      <alignment horizontal="center" vertical="center"/>
    </xf>
    <xf numFmtId="3" fontId="15" fillId="0" borderId="49" xfId="0" applyNumberFormat="1" applyFont="1" applyBorder="1" applyAlignment="1">
      <alignment vertical="center"/>
    </xf>
    <xf numFmtId="3" fontId="15" fillId="4" borderId="21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/>
    </xf>
    <xf numFmtId="0" fontId="14" fillId="0" borderId="133" xfId="0" applyFont="1" applyBorder="1" applyAlignment="1">
      <alignment horizontal="center"/>
    </xf>
    <xf numFmtId="0" fontId="15" fillId="0" borderId="9" xfId="0" applyFont="1" applyBorder="1" applyAlignment="1" applyProtection="1">
      <alignment horizontal="center"/>
      <protection locked="0"/>
    </xf>
    <xf numFmtId="49" fontId="14" fillId="0" borderId="133" xfId="0" applyNumberFormat="1" applyFont="1" applyFill="1" applyBorder="1" applyAlignment="1">
      <alignment horizontal="center" vertical="center"/>
    </xf>
    <xf numFmtId="0" fontId="14" fillId="0" borderId="133" xfId="0" applyFont="1" applyBorder="1" applyAlignment="1" applyProtection="1">
      <alignment vertical="center"/>
      <protection locked="0"/>
    </xf>
    <xf numFmtId="3" fontId="14" fillId="0" borderId="133" xfId="0" applyNumberFormat="1" applyFont="1" applyBorder="1" applyAlignment="1">
      <alignment vertical="center" wrapText="1"/>
    </xf>
    <xf numFmtId="0" fontId="14" fillId="0" borderId="130" xfId="0" applyFont="1" applyBorder="1" applyAlignment="1">
      <alignment vertical="center" wrapText="1"/>
    </xf>
    <xf numFmtId="0" fontId="15" fillId="4" borderId="131" xfId="0" applyFont="1" applyFill="1" applyBorder="1" applyAlignment="1">
      <alignment horizontal="center" vertical="center"/>
    </xf>
    <xf numFmtId="0" fontId="15" fillId="4" borderId="131" xfId="0" applyFont="1" applyFill="1" applyBorder="1" applyAlignment="1">
      <alignment vertical="center" wrapText="1"/>
    </xf>
    <xf numFmtId="3" fontId="15" fillId="4" borderId="131" xfId="0" applyNumberFormat="1" applyFont="1" applyFill="1" applyBorder="1" applyAlignment="1">
      <alignment vertical="center"/>
    </xf>
    <xf numFmtId="4" fontId="15" fillId="4" borderId="131" xfId="0" applyNumberFormat="1" applyFont="1" applyFill="1" applyBorder="1" applyAlignment="1">
      <alignment horizontal="right" vertical="center"/>
    </xf>
    <xf numFmtId="0" fontId="15" fillId="4" borderId="132" xfId="0" applyFont="1" applyFill="1" applyBorder="1" applyAlignment="1">
      <alignment vertical="center"/>
    </xf>
    <xf numFmtId="0" fontId="15" fillId="4" borderId="12" xfId="0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vertical="center"/>
    </xf>
    <xf numFmtId="4" fontId="15" fillId="4" borderId="12" xfId="0" applyNumberFormat="1" applyFont="1" applyFill="1" applyBorder="1" applyAlignment="1">
      <alignment horizontal="right" vertical="center"/>
    </xf>
    <xf numFmtId="0" fontId="14" fillId="4" borderId="22" xfId="0" applyFont="1" applyFill="1" applyBorder="1" applyAlignment="1">
      <alignment vertical="center"/>
    </xf>
    <xf numFmtId="0" fontId="15" fillId="4" borderId="45" xfId="0" applyFont="1" applyFill="1" applyBorder="1" applyAlignment="1" applyProtection="1">
      <alignment horizontal="center" vertical="center"/>
      <protection locked="0"/>
    </xf>
    <xf numFmtId="4" fontId="15" fillId="4" borderId="45" xfId="1" applyNumberFormat="1" applyFont="1" applyFill="1" applyBorder="1" applyAlignment="1" applyProtection="1">
      <alignment horizontal="right" vertical="center"/>
      <protection locked="0"/>
    </xf>
    <xf numFmtId="0" fontId="15" fillId="0" borderId="150" xfId="0" applyFont="1" applyBorder="1" applyAlignment="1" applyProtection="1">
      <alignment horizontal="center" vertical="center"/>
      <protection locked="0"/>
    </xf>
    <xf numFmtId="0" fontId="15" fillId="0" borderId="84" xfId="0" applyFont="1" applyBorder="1" applyAlignment="1" applyProtection="1">
      <alignment horizontal="center" vertical="center"/>
      <protection locked="0"/>
    </xf>
    <xf numFmtId="4" fontId="15" fillId="0" borderId="12" xfId="1" applyNumberFormat="1" applyFont="1" applyFill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15" fillId="0" borderId="90" xfId="0" applyFont="1" applyBorder="1" applyAlignment="1">
      <alignment vertical="center"/>
    </xf>
    <xf numFmtId="1" fontId="15" fillId="0" borderId="90" xfId="0" applyNumberFormat="1" applyFont="1" applyBorder="1" applyAlignment="1" applyProtection="1">
      <alignment vertical="center"/>
      <protection locked="0"/>
    </xf>
    <xf numFmtId="4" fontId="15" fillId="4" borderId="4" xfId="1" applyNumberFormat="1" applyFont="1" applyFill="1" applyBorder="1" applyAlignment="1" applyProtection="1">
      <alignment vertical="center"/>
      <protection locked="0"/>
    </xf>
    <xf numFmtId="4" fontId="15" fillId="0" borderId="4" xfId="1" applyNumberFormat="1" applyFont="1" applyFill="1" applyBorder="1" applyAlignment="1" applyProtection="1">
      <alignment horizontal="right" vertical="center"/>
      <protection locked="0"/>
    </xf>
    <xf numFmtId="0" fontId="14" fillId="4" borderId="48" xfId="0" applyFont="1" applyFill="1" applyBorder="1" applyAlignment="1" applyProtection="1">
      <alignment vertical="center"/>
      <protection locked="0"/>
    </xf>
    <xf numFmtId="0" fontId="14" fillId="0" borderId="49" xfId="0" applyFont="1" applyBorder="1" applyAlignment="1" applyProtection="1">
      <alignment vertical="center"/>
      <protection locked="0"/>
    </xf>
    <xf numFmtId="0" fontId="14" fillId="0" borderId="16" xfId="0" applyFont="1" applyBorder="1" applyAlignment="1" applyProtection="1">
      <alignment vertical="center"/>
      <protection locked="0"/>
    </xf>
    <xf numFmtId="4" fontId="14" fillId="0" borderId="16" xfId="0" applyNumberFormat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vertical="center"/>
    </xf>
    <xf numFmtId="1" fontId="15" fillId="0" borderId="16" xfId="0" applyNumberFormat="1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vertical="center"/>
    </xf>
    <xf numFmtId="3" fontId="14" fillId="4" borderId="48" xfId="0" applyNumberFormat="1" applyFont="1" applyFill="1" applyBorder="1" applyAlignment="1">
      <alignment vertical="center"/>
    </xf>
    <xf numFmtId="4" fontId="14" fillId="4" borderId="48" xfId="0" applyNumberFormat="1" applyFont="1" applyFill="1" applyBorder="1" applyAlignment="1">
      <alignment horizontal="right" vertical="center"/>
    </xf>
    <xf numFmtId="0" fontId="15" fillId="4" borderId="49" xfId="0" applyFont="1" applyFill="1" applyBorder="1"/>
    <xf numFmtId="4" fontId="23" fillId="0" borderId="39" xfId="0" applyNumberFormat="1" applyFont="1" applyBorder="1" applyAlignment="1">
      <alignment horizontal="right" vertical="center"/>
    </xf>
    <xf numFmtId="1" fontId="15" fillId="0" borderId="129" xfId="0" applyNumberFormat="1" applyFont="1" applyBorder="1" applyAlignment="1">
      <alignment horizontal="center" vertical="center"/>
    </xf>
    <xf numFmtId="0" fontId="15" fillId="0" borderId="129" xfId="0" applyFont="1" applyBorder="1" applyAlignment="1">
      <alignment vertical="center" wrapText="1"/>
    </xf>
    <xf numFmtId="3" fontId="15" fillId="0" borderId="129" xfId="1" applyNumberFormat="1" applyFont="1" applyFill="1" applyBorder="1" applyAlignment="1" applyProtection="1">
      <alignment vertical="center"/>
    </xf>
    <xf numFmtId="4" fontId="15" fillId="4" borderId="4" xfId="0" applyNumberFormat="1" applyFont="1" applyFill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4" borderId="48" xfId="0" applyFont="1" applyFill="1" applyBorder="1" applyAlignment="1" applyProtection="1">
      <alignment horizontal="center" vertical="center"/>
      <protection locked="0"/>
    </xf>
    <xf numFmtId="4" fontId="14" fillId="4" borderId="48" xfId="1" applyNumberFormat="1" applyFont="1" applyFill="1" applyBorder="1" applyAlignment="1" applyProtection="1">
      <alignment horizontal="right" vertical="center"/>
      <protection locked="0"/>
    </xf>
    <xf numFmtId="0" fontId="15" fillId="0" borderId="117" xfId="0" applyFont="1" applyBorder="1" applyAlignment="1">
      <alignment horizontal="center" vertical="center"/>
    </xf>
    <xf numFmtId="49" fontId="15" fillId="0" borderId="117" xfId="0" applyNumberFormat="1" applyFont="1" applyBorder="1"/>
    <xf numFmtId="3" fontId="15" fillId="0" borderId="117" xfId="0" applyNumberFormat="1" applyFont="1" applyBorder="1" applyAlignment="1">
      <alignment vertical="center"/>
    </xf>
    <xf numFmtId="4" fontId="15" fillId="0" borderId="117" xfId="0" applyNumberFormat="1" applyFont="1" applyBorder="1" applyAlignment="1">
      <alignment horizontal="right" vertical="center"/>
    </xf>
    <xf numFmtId="49" fontId="15" fillId="0" borderId="112" xfId="0" applyNumberFormat="1" applyFont="1" applyBorder="1"/>
    <xf numFmtId="4" fontId="14" fillId="0" borderId="133" xfId="1" applyNumberFormat="1" applyFont="1" applyFill="1" applyBorder="1" applyAlignment="1" applyProtection="1">
      <alignment horizontal="right" vertical="center" wrapText="1"/>
    </xf>
    <xf numFmtId="0" fontId="24" fillId="0" borderId="130" xfId="0" applyFont="1" applyBorder="1"/>
    <xf numFmtId="0" fontId="15" fillId="0" borderId="129" xfId="0" applyFont="1" applyBorder="1" applyAlignment="1">
      <alignment horizontal="center"/>
    </xf>
    <xf numFmtId="3" fontId="15" fillId="0" borderId="129" xfId="0" applyNumberFormat="1" applyFont="1" applyBorder="1"/>
    <xf numFmtId="0" fontId="23" fillId="0" borderId="135" xfId="0" applyFont="1" applyBorder="1"/>
    <xf numFmtId="0" fontId="15" fillId="0" borderId="9" xfId="0" applyFont="1" applyBorder="1" applyProtection="1">
      <protection locked="0"/>
    </xf>
    <xf numFmtId="0" fontId="15" fillId="4" borderId="13" xfId="0" applyFont="1" applyFill="1" applyBorder="1" applyAlignment="1">
      <alignment horizontal="center" vertical="center"/>
    </xf>
    <xf numFmtId="3" fontId="15" fillId="4" borderId="13" xfId="0" applyNumberFormat="1" applyFont="1" applyFill="1" applyBorder="1" applyAlignment="1">
      <alignment vertical="center"/>
    </xf>
    <xf numFmtId="0" fontId="14" fillId="4" borderId="23" xfId="0" applyFont="1" applyFill="1" applyBorder="1" applyAlignment="1">
      <alignment vertical="center"/>
    </xf>
    <xf numFmtId="0" fontId="14" fillId="4" borderId="130" xfId="0" applyFont="1" applyFill="1" applyBorder="1" applyAlignment="1">
      <alignment vertical="center"/>
    </xf>
    <xf numFmtId="0" fontId="14" fillId="4" borderId="133" xfId="0" applyFont="1" applyFill="1" applyBorder="1" applyAlignment="1">
      <alignment horizontal="center" vertical="center"/>
    </xf>
    <xf numFmtId="3" fontId="14" fillId="4" borderId="133" xfId="0" applyNumberFormat="1" applyFont="1" applyFill="1" applyBorder="1" applyAlignment="1">
      <alignment vertical="center"/>
    </xf>
    <xf numFmtId="2" fontId="14" fillId="0" borderId="16" xfId="0" applyNumberFormat="1" applyFont="1" applyBorder="1" applyAlignment="1">
      <alignment horizontal="right" vertical="center"/>
    </xf>
    <xf numFmtId="0" fontId="15" fillId="0" borderId="8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74" xfId="0" applyNumberFormat="1" applyFont="1" applyBorder="1" applyAlignment="1">
      <alignment horizontal="center" vertical="center"/>
    </xf>
    <xf numFmtId="4" fontId="14" fillId="0" borderId="44" xfId="0" applyNumberFormat="1" applyFont="1" applyBorder="1"/>
    <xf numFmtId="4" fontId="15" fillId="0" borderId="138" xfId="0" applyNumberFormat="1" applyFont="1" applyBorder="1" applyAlignment="1">
      <alignment vertical="center"/>
    </xf>
    <xf numFmtId="4" fontId="14" fillId="0" borderId="154" xfId="0" applyNumberFormat="1" applyFont="1" applyBorder="1"/>
    <xf numFmtId="4" fontId="15" fillId="0" borderId="127" xfId="0" applyNumberFormat="1" applyFont="1" applyBorder="1" applyAlignment="1"/>
    <xf numFmtId="0" fontId="15" fillId="4" borderId="155" xfId="0" applyFont="1" applyFill="1" applyBorder="1" applyAlignment="1" applyProtection="1">
      <alignment horizontal="center" vertical="center"/>
      <protection locked="0"/>
    </xf>
    <xf numFmtId="0" fontId="15" fillId="4" borderId="4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vertical="center"/>
      <protection locked="0"/>
    </xf>
    <xf numFmtId="0" fontId="15" fillId="0" borderId="156" xfId="0" applyFont="1" applyBorder="1" applyAlignment="1">
      <alignment vertical="center" wrapText="1"/>
    </xf>
    <xf numFmtId="0" fontId="15" fillId="0" borderId="157" xfId="0" applyFont="1" applyBorder="1" applyAlignment="1">
      <alignment horizontal="center" vertical="center"/>
    </xf>
    <xf numFmtId="0" fontId="15" fillId="0" borderId="157" xfId="0" applyFont="1" applyBorder="1" applyAlignment="1">
      <alignment horizontal="left" vertical="center" wrapText="1"/>
    </xf>
    <xf numFmtId="3" fontId="15" fillId="0" borderId="157" xfId="0" applyNumberFormat="1" applyFont="1" applyBorder="1" applyAlignment="1">
      <alignment horizontal="right" vertical="center"/>
    </xf>
    <xf numFmtId="4" fontId="15" fillId="0" borderId="157" xfId="0" applyNumberFormat="1" applyFont="1" applyBorder="1" applyAlignment="1">
      <alignment horizontal="right" vertical="center"/>
    </xf>
    <xf numFmtId="4" fontId="15" fillId="0" borderId="158" xfId="0" applyNumberFormat="1" applyFont="1" applyBorder="1" applyAlignment="1">
      <alignment horizontal="right" vertical="center"/>
    </xf>
    <xf numFmtId="0" fontId="15" fillId="0" borderId="159" xfId="0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15" fillId="0" borderId="159" xfId="0" applyFont="1" applyFill="1" applyBorder="1" applyAlignment="1">
      <alignment vertical="center"/>
    </xf>
    <xf numFmtId="0" fontId="15" fillId="0" borderId="157" xfId="0" applyFont="1" applyBorder="1" applyAlignment="1" applyProtection="1">
      <alignment horizontal="center" vertical="center"/>
      <protection locked="0"/>
    </xf>
    <xf numFmtId="0" fontId="15" fillId="0" borderId="157" xfId="0" applyFont="1" applyBorder="1" applyAlignment="1">
      <alignment vertical="center" wrapText="1"/>
    </xf>
    <xf numFmtId="4" fontId="15" fillId="0" borderId="157" xfId="0" applyNumberFormat="1" applyFont="1" applyBorder="1" applyAlignment="1" applyProtection="1">
      <alignment vertical="center"/>
      <protection locked="0"/>
    </xf>
    <xf numFmtId="4" fontId="15" fillId="0" borderId="157" xfId="0" applyNumberFormat="1" applyFont="1" applyBorder="1" applyAlignment="1" applyProtection="1">
      <alignment horizontal="right" vertical="center"/>
      <protection locked="0"/>
    </xf>
    <xf numFmtId="0" fontId="15" fillId="0" borderId="159" xfId="0" applyFont="1" applyBorder="1" applyAlignment="1" applyProtection="1">
      <alignment vertical="center"/>
      <protection locked="0"/>
    </xf>
    <xf numFmtId="49" fontId="15" fillId="0" borderId="157" xfId="0" applyNumberFormat="1" applyFont="1" applyFill="1" applyBorder="1" applyAlignment="1">
      <alignment horizontal="center" vertical="center"/>
    </xf>
    <xf numFmtId="0" fontId="15" fillId="0" borderId="157" xfId="0" applyFont="1" applyFill="1" applyBorder="1" applyAlignment="1">
      <alignment horizontal="left" vertical="center" wrapText="1"/>
    </xf>
    <xf numFmtId="4" fontId="15" fillId="0" borderId="157" xfId="1" applyNumberFormat="1" applyFont="1" applyFill="1" applyBorder="1" applyAlignment="1" applyProtection="1">
      <alignment horizontal="right" vertical="center"/>
    </xf>
    <xf numFmtId="3" fontId="15" fillId="0" borderId="157" xfId="1" applyNumberFormat="1" applyFont="1" applyFill="1" applyBorder="1" applyAlignment="1" applyProtection="1">
      <alignment horizontal="right" vertical="center"/>
    </xf>
    <xf numFmtId="0" fontId="15" fillId="0" borderId="22" xfId="0" applyFont="1" applyFill="1" applyBorder="1" applyAlignment="1">
      <alignment vertical="center"/>
    </xf>
    <xf numFmtId="0" fontId="15" fillId="0" borderId="157" xfId="0" applyFont="1" applyBorder="1" applyAlignment="1">
      <alignment horizontal="center"/>
    </xf>
    <xf numFmtId="0" fontId="15" fillId="0" borderId="157" xfId="0" applyFont="1" applyBorder="1"/>
    <xf numFmtId="3" fontId="15" fillId="0" borderId="157" xfId="0" applyNumberFormat="1" applyFont="1" applyBorder="1"/>
    <xf numFmtId="4" fontId="15" fillId="0" borderId="157" xfId="0" applyNumberFormat="1" applyFont="1" applyBorder="1" applyAlignment="1">
      <alignment horizontal="right"/>
    </xf>
    <xf numFmtId="0" fontId="15" fillId="0" borderId="159" xfId="0" applyFont="1" applyBorder="1"/>
    <xf numFmtId="4" fontId="15" fillId="0" borderId="48" xfId="0" applyNumberFormat="1" applyFont="1" applyBorder="1" applyAlignment="1">
      <alignment horizontal="right" vertical="center"/>
    </xf>
    <xf numFmtId="4" fontId="15" fillId="0" borderId="152" xfId="0" applyNumberFormat="1" applyFont="1" applyBorder="1" applyAlignment="1">
      <alignment horizontal="right" vertical="center"/>
    </xf>
    <xf numFmtId="0" fontId="15" fillId="0" borderId="154" xfId="0" applyFont="1" applyBorder="1"/>
    <xf numFmtId="0" fontId="15" fillId="0" borderId="146" xfId="0" applyFont="1" applyBorder="1" applyAlignment="1">
      <alignment horizontal="center"/>
    </xf>
    <xf numFmtId="49" fontId="15" fillId="0" borderId="146" xfId="0" applyNumberFormat="1" applyFont="1" applyBorder="1"/>
    <xf numFmtId="3" fontId="15" fillId="0" borderId="146" xfId="0" applyNumberFormat="1" applyFont="1" applyBorder="1"/>
    <xf numFmtId="4" fontId="15" fillId="0" borderId="127" xfId="0" applyNumberFormat="1" applyFont="1" applyBorder="1" applyAlignment="1">
      <alignment vertical="center"/>
    </xf>
    <xf numFmtId="4" fontId="15" fillId="0" borderId="127" xfId="0" applyNumberFormat="1" applyFont="1" applyBorder="1" applyAlignment="1">
      <alignment horizontal="right" vertical="center"/>
    </xf>
    <xf numFmtId="0" fontId="15" fillId="0" borderId="51" xfId="0" applyFont="1" applyBorder="1" applyAlignment="1">
      <alignment horizontal="center" vertical="center"/>
    </xf>
    <xf numFmtId="0" fontId="15" fillId="0" borderId="51" xfId="0" applyFont="1" applyBorder="1" applyAlignment="1" applyProtection="1">
      <alignment vertical="center"/>
      <protection locked="0"/>
    </xf>
    <xf numFmtId="0" fontId="14" fillId="0" borderId="160" xfId="0" applyFont="1" applyBorder="1" applyAlignment="1">
      <alignment vertical="center"/>
    </xf>
    <xf numFmtId="0" fontId="15" fillId="0" borderId="162" xfId="0" applyFont="1" applyBorder="1" applyAlignment="1">
      <alignment horizontal="center" vertical="center"/>
    </xf>
    <xf numFmtId="0" fontId="15" fillId="0" borderId="97" xfId="0" applyFont="1" applyBorder="1" applyAlignment="1">
      <alignment vertical="center" wrapText="1"/>
    </xf>
    <xf numFmtId="0" fontId="15" fillId="0" borderId="162" xfId="0" applyFont="1" applyBorder="1" applyAlignment="1">
      <alignment vertical="center"/>
    </xf>
    <xf numFmtId="0" fontId="15" fillId="0" borderId="145" xfId="0" applyFont="1" applyBorder="1" applyAlignment="1">
      <alignment horizontal="center"/>
    </xf>
    <xf numFmtId="3" fontId="15" fillId="0" borderId="145" xfId="0" applyNumberFormat="1" applyFont="1" applyBorder="1"/>
    <xf numFmtId="4" fontId="15" fillId="0" borderId="143" xfId="0" applyNumberFormat="1" applyFont="1" applyBorder="1" applyAlignment="1">
      <alignment vertical="center"/>
    </xf>
    <xf numFmtId="4" fontId="15" fillId="0" borderId="143" xfId="0" applyNumberFormat="1" applyFont="1" applyBorder="1" applyAlignment="1">
      <alignment horizontal="right" vertical="center"/>
    </xf>
    <xf numFmtId="0" fontId="15" fillId="0" borderId="161" xfId="0" applyFont="1" applyBorder="1" applyAlignment="1">
      <alignment horizontal="center"/>
    </xf>
    <xf numFmtId="0" fontId="14" fillId="0" borderId="161" xfId="0" applyFont="1" applyBorder="1" applyAlignment="1" applyProtection="1">
      <alignment vertical="center"/>
      <protection locked="0"/>
    </xf>
    <xf numFmtId="3" fontId="14" fillId="0" borderId="161" xfId="0" applyNumberFormat="1" applyFont="1" applyBorder="1"/>
    <xf numFmtId="4" fontId="14" fillId="0" borderId="163" xfId="0" applyNumberFormat="1" applyFont="1" applyBorder="1" applyAlignment="1">
      <alignment vertical="center"/>
    </xf>
    <xf numFmtId="4" fontId="14" fillId="0" borderId="163" xfId="0" applyNumberFormat="1" applyFont="1" applyFill="1" applyBorder="1" applyAlignment="1">
      <alignment horizontal="right" vertical="center"/>
    </xf>
    <xf numFmtId="4" fontId="14" fillId="0" borderId="164" xfId="0" applyNumberFormat="1" applyFont="1" applyFill="1" applyBorder="1" applyAlignment="1">
      <alignment horizontal="right" vertical="center"/>
    </xf>
    <xf numFmtId="0" fontId="15" fillId="2" borderId="4" xfId="0" applyFont="1" applyFill="1" applyBorder="1"/>
    <xf numFmtId="0" fontId="14" fillId="0" borderId="56" xfId="0" applyFont="1" applyFill="1" applyBorder="1" applyAlignment="1">
      <alignment vertical="center"/>
    </xf>
    <xf numFmtId="0" fontId="15" fillId="0" borderId="165" xfId="0" applyFont="1" applyBorder="1"/>
    <xf numFmtId="0" fontId="15" fillId="0" borderId="166" xfId="0" applyFont="1" applyBorder="1"/>
    <xf numFmtId="0" fontId="14" fillId="0" borderId="12" xfId="0" applyFont="1" applyBorder="1"/>
    <xf numFmtId="0" fontId="14" fillId="0" borderId="45" xfId="0" applyFont="1" applyBorder="1"/>
    <xf numFmtId="0" fontId="14" fillId="0" borderId="167" xfId="0" applyFont="1" applyBorder="1"/>
    <xf numFmtId="0" fontId="14" fillId="0" borderId="168" xfId="0" applyFont="1" applyBorder="1"/>
    <xf numFmtId="0" fontId="14" fillId="0" borderId="163" xfId="0" applyFont="1" applyBorder="1"/>
    <xf numFmtId="0" fontId="14" fillId="0" borderId="169" xfId="0" applyFont="1" applyBorder="1"/>
    <xf numFmtId="0" fontId="15" fillId="0" borderId="169" xfId="0" applyFont="1" applyBorder="1"/>
    <xf numFmtId="0" fontId="15" fillId="0" borderId="170" xfId="0" applyFont="1" applyBorder="1" applyAlignment="1">
      <alignment vertical="center"/>
    </xf>
    <xf numFmtId="0" fontId="15" fillId="0" borderId="171" xfId="0" applyFont="1" applyBorder="1" applyAlignment="1">
      <alignment vertical="center"/>
    </xf>
    <xf numFmtId="0" fontId="15" fillId="0" borderId="172" xfId="0" applyFont="1" applyBorder="1" applyAlignment="1">
      <alignment horizontal="center" vertical="center"/>
    </xf>
    <xf numFmtId="0" fontId="14" fillId="0" borderId="172" xfId="0" applyFont="1" applyBorder="1"/>
    <xf numFmtId="0" fontId="15" fillId="0" borderId="173" xfId="0" applyFont="1" applyBorder="1" applyAlignment="1">
      <alignment vertical="center"/>
    </xf>
    <xf numFmtId="0" fontId="15" fillId="0" borderId="167" xfId="0" applyFont="1" applyBorder="1"/>
    <xf numFmtId="0" fontId="15" fillId="0" borderId="174" xfId="0" applyFont="1" applyBorder="1"/>
    <xf numFmtId="4" fontId="15" fillId="0" borderId="134" xfId="0" applyNumberFormat="1" applyFont="1" applyBorder="1" applyAlignment="1">
      <alignment horizontal="right"/>
    </xf>
    <xf numFmtId="0" fontId="15" fillId="0" borderId="30" xfId="0" applyFont="1" applyBorder="1" applyAlignment="1">
      <alignment vertical="center"/>
    </xf>
    <xf numFmtId="0" fontId="15" fillId="0" borderId="157" xfId="0" applyFont="1" applyBorder="1" applyAlignment="1" applyProtection="1">
      <alignment horizontal="center"/>
      <protection locked="0"/>
    </xf>
    <xf numFmtId="49" fontId="15" fillId="0" borderId="157" xfId="0" applyNumberFormat="1" applyFont="1" applyBorder="1" applyProtection="1">
      <protection locked="0"/>
    </xf>
    <xf numFmtId="0" fontId="15" fillId="0" borderId="163" xfId="0" applyFont="1" applyBorder="1" applyAlignment="1" applyProtection="1">
      <alignment horizontal="center" vertical="center"/>
      <protection locked="0"/>
    </xf>
    <xf numFmtId="0" fontId="14" fillId="0" borderId="163" xfId="0" applyFont="1" applyBorder="1" applyAlignment="1" applyProtection="1">
      <alignment vertical="center"/>
      <protection locked="0"/>
    </xf>
    <xf numFmtId="0" fontId="15" fillId="0" borderId="176" xfId="0" applyFont="1" applyBorder="1" applyAlignment="1" applyProtection="1">
      <alignment vertical="center"/>
      <protection locked="0"/>
    </xf>
    <xf numFmtId="0" fontId="15" fillId="0" borderId="133" xfId="0" applyFont="1" applyBorder="1" applyAlignment="1" applyProtection="1">
      <alignment horizontal="center" vertical="center"/>
      <protection locked="0"/>
    </xf>
    <xf numFmtId="3" fontId="15" fillId="0" borderId="179" xfId="0" applyNumberFormat="1" applyFont="1" applyBorder="1" applyAlignment="1">
      <alignment vertical="center"/>
    </xf>
    <xf numFmtId="3" fontId="15" fillId="0" borderId="119" xfId="0" applyNumberFormat="1" applyFont="1" applyBorder="1" applyAlignment="1">
      <alignment vertical="center"/>
    </xf>
    <xf numFmtId="0" fontId="15" fillId="0" borderId="124" xfId="0" applyFont="1" applyBorder="1" applyAlignment="1" applyProtection="1">
      <alignment horizontal="center" vertical="center"/>
      <protection locked="0"/>
    </xf>
    <xf numFmtId="0" fontId="15" fillId="0" borderId="124" xfId="0" applyFont="1" applyBorder="1" applyAlignment="1" applyProtection="1">
      <alignment vertical="center"/>
      <protection locked="0"/>
    </xf>
    <xf numFmtId="4" fontId="15" fillId="0" borderId="124" xfId="0" applyNumberFormat="1" applyFont="1" applyBorder="1" applyAlignment="1" applyProtection="1">
      <alignment horizontal="right" vertical="center"/>
      <protection locked="0"/>
    </xf>
    <xf numFmtId="0" fontId="15" fillId="0" borderId="125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154" xfId="0" applyFont="1" applyBorder="1" applyAlignment="1">
      <alignment horizontal="center"/>
    </xf>
    <xf numFmtId="4" fontId="15" fillId="0" borderId="154" xfId="0" applyNumberFormat="1" applyFont="1" applyBorder="1"/>
    <xf numFmtId="4" fontId="15" fillId="0" borderId="145" xfId="0" applyNumberFormat="1" applyFont="1" applyBorder="1"/>
    <xf numFmtId="0" fontId="15" fillId="0" borderId="51" xfId="0" applyFont="1" applyBorder="1" applyAlignment="1">
      <alignment horizontal="center"/>
    </xf>
    <xf numFmtId="0" fontId="14" fillId="0" borderId="97" xfId="0" applyFont="1" applyBorder="1"/>
    <xf numFmtId="4" fontId="15" fillId="0" borderId="180" xfId="0" applyNumberFormat="1" applyFont="1" applyBorder="1" applyAlignment="1" applyProtection="1">
      <alignment vertical="center"/>
      <protection locked="0"/>
    </xf>
    <xf numFmtId="3" fontId="15" fillId="0" borderId="4" xfId="0" applyNumberFormat="1" applyFont="1" applyBorder="1" applyProtection="1">
      <protection locked="0"/>
    </xf>
    <xf numFmtId="0" fontId="14" fillId="0" borderId="133" xfId="0" applyFont="1" applyBorder="1" applyAlignment="1" applyProtection="1">
      <alignment horizontal="center" vertical="center"/>
      <protection locked="0"/>
    </xf>
    <xf numFmtId="3" fontId="14" fillId="0" borderId="133" xfId="0" applyNumberFormat="1" applyFont="1" applyBorder="1" applyProtection="1">
      <protection locked="0"/>
    </xf>
    <xf numFmtId="0" fontId="15" fillId="0" borderId="97" xfId="0" applyFont="1" applyBorder="1" applyAlignment="1">
      <alignment horizontal="center"/>
    </xf>
    <xf numFmtId="3" fontId="15" fillId="0" borderId="97" xfId="0" applyNumberFormat="1" applyFont="1" applyBorder="1"/>
    <xf numFmtId="4" fontId="15" fillId="0" borderId="97" xfId="0" applyNumberFormat="1" applyFont="1" applyBorder="1" applyAlignment="1">
      <alignment vertical="center"/>
    </xf>
    <xf numFmtId="4" fontId="15" fillId="0" borderId="97" xfId="0" applyNumberFormat="1" applyFont="1" applyBorder="1" applyAlignment="1">
      <alignment horizontal="right" vertical="center"/>
    </xf>
    <xf numFmtId="0" fontId="15" fillId="0" borderId="171" xfId="0" applyFont="1" applyBorder="1"/>
    <xf numFmtId="4" fontId="14" fillId="0" borderId="161" xfId="0" applyNumberFormat="1" applyFont="1" applyBorder="1"/>
    <xf numFmtId="4" fontId="15" fillId="0" borderId="97" xfId="0" applyNumberFormat="1" applyFont="1" applyBorder="1"/>
    <xf numFmtId="4" fontId="15" fillId="0" borderId="146" xfId="0" applyNumberFormat="1" applyFont="1" applyBorder="1"/>
    <xf numFmtId="0" fontId="14" fillId="0" borderId="181" xfId="0" applyFont="1" applyBorder="1" applyAlignment="1">
      <alignment vertical="center"/>
    </xf>
    <xf numFmtId="0" fontId="15" fillId="4" borderId="124" xfId="0" applyFont="1" applyFill="1" applyBorder="1" applyAlignment="1" applyProtection="1">
      <alignment horizontal="center" vertical="center"/>
      <protection locked="0"/>
    </xf>
    <xf numFmtId="0" fontId="15" fillId="4" borderId="124" xfId="0" applyFont="1" applyFill="1" applyBorder="1" applyAlignment="1" applyProtection="1">
      <alignment vertical="center"/>
      <protection locked="0"/>
    </xf>
    <xf numFmtId="4" fontId="15" fillId="4" borderId="182" xfId="1" applyNumberFormat="1" applyFont="1" applyFill="1" applyBorder="1" applyAlignment="1" applyProtection="1">
      <alignment horizontal="right" vertical="center"/>
      <protection locked="0"/>
    </xf>
    <xf numFmtId="4" fontId="15" fillId="0" borderId="77" xfId="0" applyNumberFormat="1" applyFont="1" applyBorder="1" applyAlignment="1" applyProtection="1">
      <alignment horizontal="right" vertical="center"/>
      <protection locked="0"/>
    </xf>
    <xf numFmtId="3" fontId="15" fillId="4" borderId="124" xfId="1" applyNumberFormat="1" applyFont="1" applyFill="1" applyBorder="1" applyAlignment="1" applyProtection="1">
      <alignment horizontal="right" vertical="center"/>
      <protection locked="0"/>
    </xf>
    <xf numFmtId="3" fontId="15" fillId="4" borderId="12" xfId="1" applyNumberFormat="1" applyFont="1" applyFill="1" applyBorder="1" applyAlignment="1" applyProtection="1">
      <alignment horizontal="right" vertical="center"/>
      <protection locked="0"/>
    </xf>
    <xf numFmtId="2" fontId="15" fillId="0" borderId="133" xfId="0" applyNumberFormat="1" applyFont="1" applyBorder="1" applyAlignment="1" applyProtection="1">
      <alignment horizontal="center" vertical="center"/>
      <protection locked="0"/>
    </xf>
    <xf numFmtId="2" fontId="14" fillId="0" borderId="133" xfId="0" applyNumberFormat="1" applyFont="1" applyBorder="1" applyAlignment="1" applyProtection="1">
      <alignment vertical="center"/>
      <protection locked="0"/>
    </xf>
    <xf numFmtId="0" fontId="15" fillId="0" borderId="184" xfId="0" applyFont="1" applyBorder="1" applyAlignment="1" applyProtection="1">
      <alignment horizontal="center" vertical="center"/>
      <protection locked="0"/>
    </xf>
    <xf numFmtId="4" fontId="15" fillId="0" borderId="184" xfId="0" applyNumberFormat="1" applyFont="1" applyBorder="1" applyAlignment="1" applyProtection="1">
      <alignment vertical="center"/>
      <protection locked="0"/>
    </xf>
    <xf numFmtId="4" fontId="15" fillId="0" borderId="184" xfId="0" applyNumberFormat="1" applyFont="1" applyBorder="1" applyAlignment="1" applyProtection="1">
      <alignment horizontal="right" vertical="center"/>
      <protection locked="0"/>
    </xf>
    <xf numFmtId="3" fontId="15" fillId="0" borderId="184" xfId="0" applyNumberFormat="1" applyFont="1" applyBorder="1" applyProtection="1">
      <protection locked="0"/>
    </xf>
    <xf numFmtId="4" fontId="15" fillId="0" borderId="184" xfId="0" applyNumberFormat="1" applyFont="1" applyBorder="1" applyAlignment="1" applyProtection="1">
      <alignment horizontal="right"/>
      <protection locked="0"/>
    </xf>
    <xf numFmtId="0" fontId="15" fillId="0" borderId="183" xfId="0" applyFont="1" applyBorder="1" applyProtection="1">
      <protection locked="0"/>
    </xf>
    <xf numFmtId="2" fontId="14" fillId="0" borderId="180" xfId="0" applyNumberFormat="1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184" xfId="0" applyFont="1" applyBorder="1" applyAlignment="1">
      <alignment horizontal="center" vertical="center"/>
    </xf>
    <xf numFmtId="3" fontId="14" fillId="0" borderId="184" xfId="1" applyNumberFormat="1" applyFont="1" applyFill="1" applyBorder="1" applyAlignment="1" applyProtection="1">
      <alignment horizontal="right" vertical="center"/>
    </xf>
    <xf numFmtId="4" fontId="14" fillId="0" borderId="184" xfId="1" applyNumberFormat="1" applyFont="1" applyFill="1" applyBorder="1" applyAlignment="1" applyProtection="1">
      <alignment horizontal="right" vertical="center"/>
    </xf>
    <xf numFmtId="4" fontId="14" fillId="0" borderId="184" xfId="0" applyNumberFormat="1" applyFont="1" applyBorder="1" applyAlignment="1">
      <alignment horizontal="right" vertical="center"/>
    </xf>
    <xf numFmtId="0" fontId="14" fillId="0" borderId="183" xfId="0" applyFont="1" applyBorder="1" applyAlignment="1">
      <alignment horizontal="center" vertical="center"/>
    </xf>
    <xf numFmtId="0" fontId="14" fillId="0" borderId="184" xfId="0" applyFont="1" applyBorder="1" applyAlignment="1">
      <alignment horizontal="left" vertical="center"/>
    </xf>
    <xf numFmtId="4" fontId="23" fillId="4" borderId="12" xfId="0" applyNumberFormat="1" applyFont="1" applyFill="1" applyBorder="1" applyAlignment="1">
      <alignment horizontal="right"/>
    </xf>
    <xf numFmtId="0" fontId="15" fillId="0" borderId="184" xfId="0" applyFont="1" applyBorder="1" applyAlignment="1">
      <alignment vertical="center" wrapText="1"/>
    </xf>
    <xf numFmtId="0" fontId="14" fillId="0" borderId="184" xfId="0" applyFont="1" applyBorder="1" applyAlignment="1">
      <alignment vertical="center" wrapText="1"/>
    </xf>
    <xf numFmtId="3" fontId="15" fillId="0" borderId="180" xfId="0" applyNumberFormat="1" applyFont="1" applyBorder="1" applyAlignment="1" applyProtection="1">
      <alignment vertical="center"/>
      <protection locked="0"/>
    </xf>
    <xf numFmtId="0" fontId="15" fillId="0" borderId="181" xfId="0" applyFont="1" applyBorder="1" applyAlignment="1" applyProtection="1">
      <alignment vertical="center"/>
      <protection locked="0"/>
    </xf>
    <xf numFmtId="0" fontId="15" fillId="0" borderId="183" xfId="0" applyFont="1" applyBorder="1" applyAlignment="1" applyProtection="1">
      <alignment vertical="center"/>
      <protection locked="0"/>
    </xf>
    <xf numFmtId="2" fontId="14" fillId="0" borderId="130" xfId="0" applyNumberFormat="1" applyFont="1" applyBorder="1" applyProtection="1">
      <protection locked="0"/>
    </xf>
    <xf numFmtId="3" fontId="14" fillId="0" borderId="184" xfId="0" applyNumberFormat="1" applyFont="1" applyBorder="1" applyProtection="1">
      <protection locked="0"/>
    </xf>
    <xf numFmtId="3" fontId="14" fillId="0" borderId="178" xfId="0" applyNumberFormat="1" applyFont="1" applyBorder="1" applyAlignment="1">
      <alignment vertical="center"/>
    </xf>
    <xf numFmtId="0" fontId="23" fillId="0" borderId="111" xfId="0" applyFont="1" applyBorder="1"/>
    <xf numFmtId="0" fontId="14" fillId="0" borderId="169" xfId="0" applyFont="1" applyBorder="1" applyAlignment="1">
      <alignment vertical="center"/>
    </xf>
    <xf numFmtId="0" fontId="15" fillId="0" borderId="111" xfId="0" applyFont="1" applyBorder="1" applyAlignment="1">
      <alignment vertical="center" wrapText="1"/>
    </xf>
    <xf numFmtId="0" fontId="15" fillId="4" borderId="184" xfId="0" applyFont="1" applyFill="1" applyBorder="1" applyAlignment="1" applyProtection="1">
      <alignment horizontal="center" vertical="center"/>
      <protection locked="0"/>
    </xf>
    <xf numFmtId="0" fontId="14" fillId="4" borderId="184" xfId="0" applyFont="1" applyFill="1" applyBorder="1" applyAlignment="1" applyProtection="1">
      <alignment vertical="center"/>
      <protection locked="0"/>
    </xf>
    <xf numFmtId="4" fontId="14" fillId="4" borderId="184" xfId="1" applyNumberFormat="1" applyFont="1" applyFill="1" applyBorder="1" applyAlignment="1" applyProtection="1">
      <alignment vertical="center"/>
      <protection locked="0"/>
    </xf>
    <xf numFmtId="4" fontId="14" fillId="0" borderId="184" xfId="1" applyNumberFormat="1" applyFont="1" applyFill="1" applyBorder="1" applyAlignment="1" applyProtection="1">
      <alignment horizontal="right" vertical="center"/>
      <protection locked="0"/>
    </xf>
    <xf numFmtId="3" fontId="14" fillId="0" borderId="184" xfId="0" applyNumberFormat="1" applyFont="1" applyBorder="1" applyAlignment="1" applyProtection="1">
      <alignment vertical="center"/>
      <protection locked="0"/>
    </xf>
    <xf numFmtId="4" fontId="14" fillId="0" borderId="184" xfId="0" applyNumberFormat="1" applyFont="1" applyBorder="1" applyAlignment="1" applyProtection="1">
      <alignment horizontal="right" vertical="center"/>
      <protection locked="0"/>
    </xf>
    <xf numFmtId="0" fontId="14" fillId="0" borderId="183" xfId="0" applyFont="1" applyBorder="1" applyAlignment="1" applyProtection="1">
      <alignment vertical="center"/>
      <protection locked="0"/>
    </xf>
    <xf numFmtId="0" fontId="23" fillId="0" borderId="22" xfId="0" applyFont="1" applyBorder="1" applyAlignment="1">
      <alignment vertical="center"/>
    </xf>
    <xf numFmtId="3" fontId="15" fillId="0" borderId="175" xfId="1" applyNumberFormat="1" applyFont="1" applyFill="1" applyBorder="1" applyAlignment="1" applyProtection="1">
      <alignment vertical="center"/>
    </xf>
    <xf numFmtId="4" fontId="15" fillId="0" borderId="175" xfId="1" applyNumberFormat="1" applyFont="1" applyFill="1" applyBorder="1" applyAlignment="1" applyProtection="1">
      <alignment horizontal="right" vertical="center"/>
    </xf>
    <xf numFmtId="3" fontId="15" fillId="0" borderId="184" xfId="0" applyNumberFormat="1" applyFont="1" applyBorder="1" applyAlignment="1">
      <alignment vertical="center"/>
    </xf>
    <xf numFmtId="4" fontId="15" fillId="0" borderId="184" xfId="0" applyNumberFormat="1" applyFont="1" applyBorder="1" applyAlignment="1">
      <alignment horizontal="right"/>
    </xf>
    <xf numFmtId="3" fontId="15" fillId="0" borderId="46" xfId="0" applyNumberFormat="1" applyFont="1" applyBorder="1" applyAlignment="1">
      <alignment vertical="center"/>
    </xf>
    <xf numFmtId="3" fontId="15" fillId="0" borderId="179" xfId="0" applyNumberFormat="1" applyFont="1" applyBorder="1"/>
    <xf numFmtId="0" fontId="15" fillId="0" borderId="185" xfId="0" applyFont="1" applyBorder="1" applyAlignment="1" applyProtection="1">
      <alignment vertical="center"/>
      <protection locked="0"/>
    </xf>
    <xf numFmtId="0" fontId="15" fillId="0" borderId="186" xfId="0" applyFont="1" applyBorder="1"/>
    <xf numFmtId="0" fontId="15" fillId="0" borderId="186" xfId="0" applyFont="1" applyBorder="1" applyAlignment="1" applyProtection="1">
      <alignment horizontal="center" vertical="center"/>
      <protection locked="0"/>
    </xf>
    <xf numFmtId="4" fontId="15" fillId="0" borderId="186" xfId="0" applyNumberFormat="1" applyFont="1" applyBorder="1" applyAlignment="1" applyProtection="1">
      <alignment vertical="center"/>
      <protection locked="0"/>
    </xf>
    <xf numFmtId="4" fontId="15" fillId="0" borderId="186" xfId="0" applyNumberFormat="1" applyFont="1" applyBorder="1" applyAlignment="1" applyProtection="1">
      <alignment horizontal="right" vertical="center"/>
      <protection locked="0"/>
    </xf>
    <xf numFmtId="3" fontId="15" fillId="0" borderId="186" xfId="0" applyNumberFormat="1" applyFont="1" applyBorder="1" applyProtection="1">
      <protection locked="0"/>
    </xf>
    <xf numFmtId="0" fontId="15" fillId="0" borderId="185" xfId="0" applyFont="1" applyBorder="1" applyProtection="1">
      <protection locked="0"/>
    </xf>
    <xf numFmtId="3" fontId="15" fillId="0" borderId="31" xfId="0" applyNumberFormat="1" applyFont="1" applyBorder="1"/>
    <xf numFmtId="0" fontId="15" fillId="0" borderId="186" xfId="0" applyFont="1" applyBorder="1" applyAlignment="1">
      <alignment horizontal="center" vertical="center"/>
    </xf>
    <xf numFmtId="4" fontId="15" fillId="0" borderId="186" xfId="0" applyNumberFormat="1" applyFont="1" applyBorder="1" applyAlignment="1">
      <alignment horizontal="right" vertical="center"/>
    </xf>
    <xf numFmtId="3" fontId="15" fillId="0" borderId="186" xfId="0" applyNumberFormat="1" applyFont="1" applyBorder="1" applyAlignment="1">
      <alignment vertical="center"/>
    </xf>
    <xf numFmtId="0" fontId="14" fillId="4" borderId="133" xfId="0" applyFont="1" applyFill="1" applyBorder="1" applyAlignment="1" applyProtection="1">
      <alignment horizontal="center" vertical="center"/>
      <protection locked="0"/>
    </xf>
    <xf numFmtId="0" fontId="14" fillId="4" borderId="133" xfId="0" applyFont="1" applyFill="1" applyBorder="1" applyAlignment="1" applyProtection="1">
      <alignment vertical="center"/>
      <protection locked="0"/>
    </xf>
    <xf numFmtId="4" fontId="14" fillId="4" borderId="133" xfId="1" applyNumberFormat="1" applyFont="1" applyFill="1" applyBorder="1" applyAlignment="1" applyProtection="1">
      <alignment horizontal="right" vertical="center"/>
      <protection locked="0"/>
    </xf>
    <xf numFmtId="4" fontId="14" fillId="0" borderId="56" xfId="0" applyNumberFormat="1" applyFont="1" applyBorder="1" applyAlignment="1" applyProtection="1">
      <alignment horizontal="right" vertical="center"/>
      <protection locked="0"/>
    </xf>
    <xf numFmtId="0" fontId="14" fillId="0" borderId="57" xfId="0" applyFont="1" applyBorder="1" applyAlignment="1" applyProtection="1">
      <alignment vertical="center"/>
      <protection locked="0"/>
    </xf>
    <xf numFmtId="0" fontId="15" fillId="0" borderId="186" xfId="0" applyFont="1" applyBorder="1" applyAlignment="1">
      <alignment vertical="center" wrapText="1"/>
    </xf>
    <xf numFmtId="0" fontId="15" fillId="0" borderId="184" xfId="0" applyFont="1" applyBorder="1" applyAlignment="1">
      <alignment horizontal="center" vertical="center"/>
    </xf>
    <xf numFmtId="0" fontId="14" fillId="0" borderId="184" xfId="0" applyFont="1" applyBorder="1" applyAlignment="1">
      <alignment vertical="center"/>
    </xf>
    <xf numFmtId="4" fontId="15" fillId="0" borderId="184" xfId="0" applyNumberFormat="1" applyFont="1" applyBorder="1" applyAlignment="1">
      <alignment horizontal="right" vertical="center"/>
    </xf>
    <xf numFmtId="0" fontId="15" fillId="0" borderId="184" xfId="0" applyFont="1" applyBorder="1"/>
    <xf numFmtId="3" fontId="15" fillId="0" borderId="163" xfId="0" applyNumberFormat="1" applyFont="1" applyBorder="1" applyAlignment="1">
      <alignment vertical="center"/>
    </xf>
    <xf numFmtId="0" fontId="14" fillId="0" borderId="177" xfId="0" applyFont="1" applyBorder="1" applyAlignment="1">
      <alignment vertical="center" wrapText="1"/>
    </xf>
    <xf numFmtId="0" fontId="14" fillId="0" borderId="163" xfId="0" applyFont="1" applyBorder="1" applyAlignment="1" applyProtection="1">
      <alignment horizontal="center" vertical="center"/>
      <protection locked="0"/>
    </xf>
    <xf numFmtId="4" fontId="14" fillId="0" borderId="163" xfId="0" applyNumberFormat="1" applyFont="1" applyBorder="1" applyAlignment="1" applyProtection="1">
      <alignment vertical="center"/>
      <protection locked="0"/>
    </xf>
    <xf numFmtId="4" fontId="14" fillId="0" borderId="184" xfId="0" applyNumberFormat="1" applyFont="1" applyBorder="1" applyAlignment="1" applyProtection="1">
      <alignment vertical="center"/>
      <protection locked="0"/>
    </xf>
    <xf numFmtId="3" fontId="14" fillId="0" borderId="72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 wrapText="1"/>
    </xf>
    <xf numFmtId="4" fontId="15" fillId="4" borderId="124" xfId="1" applyNumberFormat="1" applyFont="1" applyFill="1" applyBorder="1" applyAlignment="1" applyProtection="1">
      <alignment horizontal="right" vertical="center"/>
      <protection locked="0"/>
    </xf>
    <xf numFmtId="3" fontId="15" fillId="0" borderId="124" xfId="0" applyNumberFormat="1" applyFont="1" applyBorder="1" applyAlignment="1" applyProtection="1">
      <alignment vertical="center"/>
      <protection locked="0"/>
    </xf>
    <xf numFmtId="49" fontId="15" fillId="4" borderId="12" xfId="0" applyNumberFormat="1" applyFont="1" applyFill="1" applyBorder="1" applyAlignment="1" applyProtection="1">
      <alignment vertical="center"/>
      <protection locked="0"/>
    </xf>
    <xf numFmtId="0" fontId="14" fillId="0" borderId="184" xfId="0" applyFont="1" applyBorder="1" applyAlignment="1" applyProtection="1">
      <alignment vertical="center"/>
      <protection locked="0"/>
    </xf>
    <xf numFmtId="4" fontId="14" fillId="0" borderId="133" xfId="0" applyNumberFormat="1" applyFont="1" applyBorder="1" applyProtection="1">
      <protection locked="0"/>
    </xf>
    <xf numFmtId="4" fontId="14" fillId="0" borderId="184" xfId="0" applyNumberFormat="1" applyFont="1" applyBorder="1" applyProtection="1">
      <protection locked="0"/>
    </xf>
    <xf numFmtId="4" fontId="14" fillId="0" borderId="178" xfId="0" applyNumberFormat="1" applyFont="1" applyBorder="1" applyAlignment="1">
      <alignment vertical="center"/>
    </xf>
    <xf numFmtId="0" fontId="14" fillId="0" borderId="188" xfId="0" applyFont="1" applyBorder="1" applyAlignment="1">
      <alignment wrapText="1"/>
    </xf>
    <xf numFmtId="3" fontId="14" fillId="0" borderId="163" xfId="0" applyNumberFormat="1" applyFont="1" applyBorder="1" applyAlignment="1">
      <alignment vertical="center"/>
    </xf>
    <xf numFmtId="0" fontId="14" fillId="0" borderId="176" xfId="0" applyFont="1" applyBorder="1" applyAlignment="1" applyProtection="1">
      <alignment vertical="center"/>
      <protection locked="0"/>
    </xf>
    <xf numFmtId="4" fontId="15" fillId="0" borderId="163" xfId="0" applyNumberFormat="1" applyFont="1" applyBorder="1" applyAlignment="1">
      <alignment vertical="center"/>
    </xf>
    <xf numFmtId="4" fontId="14" fillId="4" borderId="184" xfId="1" applyNumberFormat="1" applyFont="1" applyFill="1" applyBorder="1" applyAlignment="1" applyProtection="1">
      <alignment horizontal="right" vertical="center"/>
      <protection locked="0"/>
    </xf>
    <xf numFmtId="0" fontId="14" fillId="0" borderId="187" xfId="0" applyFont="1" applyBorder="1" applyAlignment="1">
      <alignment vertical="center"/>
    </xf>
    <xf numFmtId="3" fontId="14" fillId="0" borderId="154" xfId="0" applyNumberFormat="1" applyFont="1" applyBorder="1"/>
    <xf numFmtId="0" fontId="14" fillId="0" borderId="181" xfId="0" applyFont="1" applyBorder="1" applyProtection="1">
      <protection locked="0"/>
    </xf>
    <xf numFmtId="4" fontId="15" fillId="0" borderId="186" xfId="1" applyNumberFormat="1" applyFont="1" applyFill="1" applyBorder="1" applyAlignment="1" applyProtection="1">
      <alignment horizontal="right" vertical="center"/>
      <protection locked="0"/>
    </xf>
    <xf numFmtId="4" fontId="15" fillId="0" borderId="12" xfId="1" applyNumberFormat="1" applyFont="1" applyFill="1" applyBorder="1" applyAlignment="1" applyProtection="1">
      <alignment horizontal="right" vertical="center"/>
      <protection locked="0"/>
    </xf>
    <xf numFmtId="4" fontId="15" fillId="0" borderId="9" xfId="1" applyNumberFormat="1" applyFont="1" applyFill="1" applyBorder="1" applyAlignment="1" applyProtection="1">
      <alignment horizontal="right" vertical="center"/>
      <protection locked="0"/>
    </xf>
    <xf numFmtId="4" fontId="15" fillId="4" borderId="166" xfId="1" applyNumberFormat="1" applyFont="1" applyFill="1" applyBorder="1" applyAlignment="1" applyProtection="1">
      <alignment horizontal="right" vertical="center"/>
      <protection locked="0"/>
    </xf>
    <xf numFmtId="0" fontId="15" fillId="0" borderId="186" xfId="0" applyFont="1" applyBorder="1" applyAlignment="1" applyProtection="1">
      <alignment vertical="center" wrapText="1"/>
      <protection locked="0"/>
    </xf>
    <xf numFmtId="3" fontId="15" fillId="0" borderId="186" xfId="0" applyNumberFormat="1" applyFont="1" applyBorder="1" applyAlignment="1" applyProtection="1">
      <alignment vertical="center"/>
      <protection locked="0"/>
    </xf>
    <xf numFmtId="3" fontId="15" fillId="0" borderId="0" xfId="0" applyNumberFormat="1" applyFont="1" applyBorder="1" applyAlignment="1">
      <alignment vertical="center"/>
    </xf>
    <xf numFmtId="0" fontId="15" fillId="0" borderId="186" xfId="0" applyFont="1" applyBorder="1" applyAlignment="1">
      <alignment horizontal="center"/>
    </xf>
    <xf numFmtId="0" fontId="15" fillId="0" borderId="186" xfId="0" applyFont="1" applyBorder="1" applyAlignment="1"/>
    <xf numFmtId="3" fontId="15" fillId="0" borderId="186" xfId="1" applyNumberFormat="1" applyFont="1" applyFill="1" applyBorder="1" applyAlignment="1" applyProtection="1">
      <alignment horizontal="right"/>
    </xf>
    <xf numFmtId="4" fontId="15" fillId="0" borderId="186" xfId="1" applyNumberFormat="1" applyFont="1" applyFill="1" applyBorder="1" applyAlignment="1" applyProtection="1">
      <alignment horizontal="right"/>
    </xf>
    <xf numFmtId="3" fontId="15" fillId="0" borderId="186" xfId="0" applyNumberFormat="1" applyFont="1" applyBorder="1" applyAlignment="1"/>
    <xf numFmtId="4" fontId="15" fillId="0" borderId="186" xfId="0" applyNumberFormat="1" applyFont="1" applyBorder="1" applyAlignment="1">
      <alignment horizontal="right"/>
    </xf>
    <xf numFmtId="4" fontId="15" fillId="0" borderId="158" xfId="0" applyNumberFormat="1" applyFont="1" applyBorder="1" applyAlignment="1">
      <alignment horizontal="right"/>
    </xf>
    <xf numFmtId="0" fontId="15" fillId="0" borderId="185" xfId="0" applyFont="1" applyBorder="1" applyAlignment="1"/>
    <xf numFmtId="0" fontId="14" fillId="0" borderId="183" xfId="0" applyFont="1" applyFill="1" applyBorder="1" applyAlignment="1">
      <alignment vertical="center"/>
    </xf>
    <xf numFmtId="1" fontId="14" fillId="0" borderId="184" xfId="0" applyNumberFormat="1" applyFont="1" applyFill="1" applyBorder="1" applyAlignment="1">
      <alignment vertical="center"/>
    </xf>
    <xf numFmtId="1" fontId="14" fillId="0" borderId="184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vertical="center"/>
    </xf>
    <xf numFmtId="1" fontId="15" fillId="0" borderId="124" xfId="0" applyNumberFormat="1" applyFont="1" applyFill="1" applyBorder="1" applyAlignment="1">
      <alignment horizontal="center" vertical="center"/>
    </xf>
    <xf numFmtId="0" fontId="15" fillId="0" borderId="125" xfId="0" applyFont="1" applyFill="1" applyBorder="1" applyAlignment="1">
      <alignment vertical="center"/>
    </xf>
    <xf numFmtId="1" fontId="15" fillId="0" borderId="12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4" xfId="0" applyFont="1" applyFill="1" applyBorder="1" applyAlignment="1">
      <alignment horizontal="left" vertical="center"/>
    </xf>
    <xf numFmtId="4" fontId="14" fillId="0" borderId="27" xfId="0" applyNumberFormat="1" applyFont="1" applyFill="1" applyBorder="1" applyAlignment="1">
      <alignment horizontal="right" vertical="center"/>
    </xf>
    <xf numFmtId="0" fontId="14" fillId="0" borderId="189" xfId="0" applyFont="1" applyBorder="1" applyAlignment="1">
      <alignment horizontal="center" vertical="center"/>
    </xf>
    <xf numFmtId="0" fontId="15" fillId="0" borderId="189" xfId="0" applyFont="1" applyBorder="1" applyAlignment="1">
      <alignment horizontal="center" vertical="center"/>
    </xf>
    <xf numFmtId="0" fontId="14" fillId="0" borderId="189" xfId="0" applyFont="1" applyBorder="1" applyAlignment="1">
      <alignment horizontal="left" vertical="center"/>
    </xf>
    <xf numFmtId="3" fontId="14" fillId="0" borderId="189" xfId="0" applyNumberFormat="1" applyFont="1" applyBorder="1" applyAlignment="1">
      <alignment horizontal="right" vertical="center"/>
    </xf>
    <xf numFmtId="4" fontId="14" fillId="0" borderId="189" xfId="0" applyNumberFormat="1" applyFont="1" applyBorder="1" applyAlignment="1">
      <alignment horizontal="right" vertical="center"/>
    </xf>
    <xf numFmtId="0" fontId="15" fillId="0" borderId="161" xfId="0" applyFont="1" applyBorder="1"/>
    <xf numFmtId="0" fontId="15" fillId="0" borderId="161" xfId="0" applyFont="1" applyBorder="1" applyAlignment="1">
      <alignment horizontal="center" vertical="center"/>
    </xf>
    <xf numFmtId="0" fontId="15" fillId="0" borderId="161" xfId="0" applyFont="1" applyBorder="1" applyAlignment="1">
      <alignment vertical="center" wrapText="1"/>
    </xf>
    <xf numFmtId="3" fontId="15" fillId="0" borderId="161" xfId="0" applyNumberFormat="1" applyFont="1" applyBorder="1" applyAlignment="1">
      <alignment horizontal="right" vertical="center"/>
    </xf>
    <xf numFmtId="4" fontId="15" fillId="0" borderId="161" xfId="0" applyNumberFormat="1" applyFont="1" applyBorder="1" applyAlignment="1">
      <alignment horizontal="right" vertical="center"/>
    </xf>
    <xf numFmtId="0" fontId="14" fillId="0" borderId="161" xfId="0" applyFont="1" applyBorder="1" applyAlignment="1">
      <alignment horizontal="center"/>
    </xf>
    <xf numFmtId="0" fontId="14" fillId="0" borderId="161" xfId="0" applyFont="1" applyBorder="1"/>
    <xf numFmtId="0" fontId="15" fillId="0" borderId="140" xfId="0" applyFont="1" applyBorder="1" applyAlignment="1">
      <alignment horizontal="center" vertical="center"/>
    </xf>
    <xf numFmtId="4" fontId="14" fillId="0" borderId="154" xfId="0" applyNumberFormat="1" applyFont="1" applyBorder="1" applyAlignment="1">
      <alignment vertical="center"/>
    </xf>
    <xf numFmtId="4" fontId="15" fillId="0" borderId="154" xfId="0" applyNumberFormat="1" applyFont="1" applyBorder="1" applyAlignment="1">
      <alignment vertical="center"/>
    </xf>
    <xf numFmtId="0" fontId="15" fillId="0" borderId="117" xfId="0" applyFont="1" applyBorder="1" applyAlignment="1">
      <alignment vertical="center"/>
    </xf>
    <xf numFmtId="4" fontId="15" fillId="0" borderId="191" xfId="1" applyNumberFormat="1" applyFont="1" applyFill="1" applyBorder="1" applyAlignment="1" applyProtection="1">
      <alignment vertical="center"/>
    </xf>
    <xf numFmtId="4" fontId="15" fillId="0" borderId="145" xfId="0" applyNumberFormat="1" applyFont="1" applyBorder="1" applyAlignment="1">
      <alignment vertical="center"/>
    </xf>
    <xf numFmtId="4" fontId="15" fillId="0" borderId="111" xfId="1" applyNumberFormat="1" applyFont="1" applyFill="1" applyBorder="1" applyAlignment="1" applyProtection="1">
      <alignment vertical="center"/>
    </xf>
    <xf numFmtId="0" fontId="15" fillId="0" borderId="112" xfId="0" applyFont="1" applyBorder="1" applyAlignment="1">
      <alignment vertical="center"/>
    </xf>
    <xf numFmtId="4" fontId="15" fillId="0" borderId="112" xfId="1" applyNumberFormat="1" applyFont="1" applyFill="1" applyBorder="1" applyAlignment="1" applyProtection="1">
      <alignment vertical="center"/>
    </xf>
    <xf numFmtId="4" fontId="15" fillId="0" borderId="146" xfId="0" applyNumberFormat="1" applyFont="1" applyBorder="1" applyAlignment="1">
      <alignment vertical="center"/>
    </xf>
    <xf numFmtId="0" fontId="14" fillId="4" borderId="192" xfId="0" applyFont="1" applyFill="1" applyBorder="1" applyAlignment="1" applyProtection="1">
      <alignment vertical="center"/>
      <protection locked="0"/>
    </xf>
    <xf numFmtId="4" fontId="14" fillId="0" borderId="194" xfId="1" applyNumberFormat="1" applyFont="1" applyFill="1" applyBorder="1" applyAlignment="1" applyProtection="1">
      <alignment vertical="center"/>
    </xf>
    <xf numFmtId="3" fontId="14" fillId="0" borderId="195" xfId="0" applyNumberFormat="1" applyFont="1" applyBorder="1"/>
    <xf numFmtId="4" fontId="14" fillId="0" borderId="194" xfId="0" applyNumberFormat="1" applyFont="1" applyBorder="1" applyAlignment="1">
      <alignment vertical="center"/>
    </xf>
    <xf numFmtId="0" fontId="14" fillId="0" borderId="195" xfId="0" applyFont="1" applyBorder="1"/>
    <xf numFmtId="0" fontId="14" fillId="0" borderId="195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15" fillId="0" borderId="184" xfId="0" applyFont="1" applyBorder="1" applyAlignment="1">
      <alignment horizontal="center" vertical="center" wrapText="1"/>
    </xf>
    <xf numFmtId="3" fontId="15" fillId="0" borderId="184" xfId="0" applyNumberFormat="1" applyFont="1" applyBorder="1" applyAlignment="1">
      <alignment vertical="center" wrapText="1"/>
    </xf>
    <xf numFmtId="4" fontId="15" fillId="0" borderId="184" xfId="0" applyNumberFormat="1" applyFont="1" applyBorder="1" applyAlignment="1">
      <alignment horizontal="right" vertical="center" wrapText="1"/>
    </xf>
    <xf numFmtId="0" fontId="15" fillId="0" borderId="183" xfId="0" applyFont="1" applyBorder="1" applyAlignment="1">
      <alignment vertical="center" wrapText="1"/>
    </xf>
    <xf numFmtId="0" fontId="14" fillId="0" borderId="184" xfId="0" applyFont="1" applyBorder="1"/>
    <xf numFmtId="0" fontId="15" fillId="0" borderId="110" xfId="0" applyFont="1" applyBorder="1"/>
    <xf numFmtId="0" fontId="15" fillId="0" borderId="196" xfId="0" applyFont="1" applyBorder="1"/>
    <xf numFmtId="3" fontId="15" fillId="0" borderId="110" xfId="0" applyNumberFormat="1" applyFont="1" applyBorder="1"/>
    <xf numFmtId="4" fontId="15" fillId="0" borderId="191" xfId="0" applyNumberFormat="1" applyFont="1" applyBorder="1" applyAlignment="1">
      <alignment horizontal="right"/>
    </xf>
    <xf numFmtId="3" fontId="14" fillId="0" borderId="110" xfId="0" applyNumberFormat="1" applyFont="1" applyBorder="1"/>
    <xf numFmtId="0" fontId="15" fillId="0" borderId="185" xfId="0" applyFont="1" applyBorder="1" applyAlignment="1">
      <alignment vertical="center"/>
    </xf>
    <xf numFmtId="0" fontId="15" fillId="0" borderId="31" xfId="0" applyFont="1" applyBorder="1" applyAlignment="1">
      <alignment horizontal="right" vertical="center"/>
    </xf>
    <xf numFmtId="0" fontId="15" fillId="0" borderId="193" xfId="0" applyFont="1" applyBorder="1" applyAlignment="1">
      <alignment horizontal="center" vertical="center"/>
    </xf>
    <xf numFmtId="0" fontId="15" fillId="0" borderId="11" xfId="0" applyFont="1" applyBorder="1"/>
    <xf numFmtId="4" fontId="15" fillId="0" borderId="184" xfId="1" applyNumberFormat="1" applyFont="1" applyFill="1" applyBorder="1" applyAlignment="1" applyProtection="1">
      <alignment vertical="center"/>
    </xf>
    <xf numFmtId="0" fontId="15" fillId="4" borderId="21" xfId="0" applyFont="1" applyFill="1" applyBorder="1" applyProtection="1">
      <protection locked="0"/>
    </xf>
    <xf numFmtId="4" fontId="14" fillId="0" borderId="184" xfId="0" applyNumberFormat="1" applyFont="1" applyBorder="1" applyAlignment="1" applyProtection="1">
      <alignment horizontal="right"/>
      <protection locked="0"/>
    </xf>
    <xf numFmtId="4" fontId="15" fillId="0" borderId="127" xfId="1" applyNumberFormat="1" applyFont="1" applyFill="1" applyBorder="1" applyAlignment="1" applyProtection="1">
      <alignment horizontal="right" vertical="center"/>
      <protection locked="0"/>
    </xf>
    <xf numFmtId="0" fontId="15" fillId="4" borderId="12" xfId="0" applyFont="1" applyFill="1" applyBorder="1" applyAlignment="1">
      <alignment vertical="center" wrapText="1"/>
    </xf>
    <xf numFmtId="0" fontId="15" fillId="4" borderId="45" xfId="0" applyFont="1" applyFill="1" applyBorder="1" applyAlignment="1">
      <alignment vertical="center" wrapText="1"/>
    </xf>
    <xf numFmtId="3" fontId="15" fillId="4" borderId="111" xfId="0" applyNumberFormat="1" applyFont="1" applyFill="1" applyBorder="1"/>
    <xf numFmtId="3" fontId="15" fillId="4" borderId="111" xfId="0" applyNumberFormat="1" applyFont="1" applyFill="1" applyBorder="1" applyAlignment="1">
      <alignment horizontal="right" vertical="center"/>
    </xf>
    <xf numFmtId="3" fontId="23" fillId="0" borderId="12" xfId="0" applyNumberFormat="1" applyFont="1" applyBorder="1" applyAlignment="1">
      <alignment vertical="center"/>
    </xf>
    <xf numFmtId="3" fontId="23" fillId="0" borderId="9" xfId="0" applyNumberFormat="1" applyFont="1" applyBorder="1" applyAlignment="1">
      <alignment vertical="center"/>
    </xf>
    <xf numFmtId="4" fontId="23" fillId="0" borderId="11" xfId="0" applyNumberFormat="1" applyFont="1" applyBorder="1" applyAlignment="1">
      <alignment horizontal="right" vertical="center"/>
    </xf>
    <xf numFmtId="4" fontId="24" fillId="0" borderId="16" xfId="0" applyNumberFormat="1" applyFont="1" applyBorder="1" applyAlignment="1">
      <alignment horizontal="right" vertical="center"/>
    </xf>
    <xf numFmtId="4" fontId="23" fillId="0" borderId="9" xfId="0" applyNumberFormat="1" applyFont="1" applyBorder="1" applyAlignment="1">
      <alignment horizontal="right" vertical="center"/>
    </xf>
    <xf numFmtId="4" fontId="23" fillId="0" borderId="12" xfId="1" applyNumberFormat="1" applyFont="1" applyFill="1" applyBorder="1" applyAlignment="1" applyProtection="1">
      <alignment horizontal="right" vertical="center"/>
    </xf>
    <xf numFmtId="4" fontId="14" fillId="0" borderId="193" xfId="0" applyNumberFormat="1" applyFont="1" applyBorder="1" applyAlignment="1">
      <alignment vertical="center"/>
    </xf>
    <xf numFmtId="4" fontId="14" fillId="0" borderId="193" xfId="0" applyNumberFormat="1" applyFont="1" applyBorder="1" applyAlignment="1">
      <alignment horizontal="right" vertical="center"/>
    </xf>
    <xf numFmtId="4" fontId="24" fillId="0" borderId="10" xfId="0" applyNumberFormat="1" applyFont="1" applyBorder="1" applyAlignment="1">
      <alignment horizontal="right" vertical="center"/>
    </xf>
    <xf numFmtId="4" fontId="23" fillId="0" borderId="12" xfId="0" applyNumberFormat="1" applyFont="1" applyFill="1" applyBorder="1" applyAlignment="1">
      <alignment horizontal="right" vertical="center"/>
    </xf>
    <xf numFmtId="1" fontId="15" fillId="0" borderId="45" xfId="0" applyNumberFormat="1" applyFont="1" applyFill="1" applyBorder="1" applyAlignment="1">
      <alignment horizontal="center" vertical="center"/>
    </xf>
    <xf numFmtId="0" fontId="14" fillId="0" borderId="193" xfId="0" applyFont="1" applyBorder="1" applyAlignment="1">
      <alignment horizontal="center" vertical="center"/>
    </xf>
    <xf numFmtId="0" fontId="14" fillId="0" borderId="193" xfId="0" applyFont="1" applyBorder="1" applyAlignment="1">
      <alignment vertical="center" wrapText="1"/>
    </xf>
    <xf numFmtId="4" fontId="14" fillId="0" borderId="198" xfId="0" applyNumberFormat="1" applyFont="1" applyBorder="1" applyAlignment="1">
      <alignment vertical="center"/>
    </xf>
    <xf numFmtId="4" fontId="14" fillId="0" borderId="198" xfId="0" applyNumberFormat="1" applyFont="1" applyBorder="1" applyAlignment="1">
      <alignment horizontal="right" vertical="center"/>
    </xf>
    <xf numFmtId="3" fontId="14" fillId="0" borderId="198" xfId="0" applyNumberFormat="1" applyFont="1" applyBorder="1" applyAlignment="1">
      <alignment vertical="center"/>
    </xf>
    <xf numFmtId="4" fontId="15" fillId="0" borderId="200" xfId="0" applyNumberFormat="1" applyFont="1" applyBorder="1" applyAlignment="1">
      <alignment horizontal="right" vertical="center"/>
    </xf>
    <xf numFmtId="3" fontId="15" fillId="0" borderId="200" xfId="0" applyNumberFormat="1" applyFont="1" applyBorder="1" applyAlignment="1">
      <alignment vertical="center"/>
    </xf>
    <xf numFmtId="4" fontId="15" fillId="0" borderId="202" xfId="0" applyNumberFormat="1" applyFont="1" applyBorder="1" applyAlignment="1">
      <alignment horizontal="right" vertical="center"/>
    </xf>
    <xf numFmtId="0" fontId="14" fillId="0" borderId="193" xfId="0" applyFont="1" applyBorder="1" applyAlignment="1">
      <alignment vertical="center"/>
    </xf>
    <xf numFmtId="0" fontId="14" fillId="0" borderId="200" xfId="0" applyFont="1" applyBorder="1" applyAlignment="1" applyProtection="1">
      <alignment horizontal="center" vertical="center"/>
      <protection locked="0"/>
    </xf>
    <xf numFmtId="0" fontId="14" fillId="0" borderId="201" xfId="0" applyFont="1" applyBorder="1" applyAlignment="1">
      <alignment vertical="center"/>
    </xf>
    <xf numFmtId="0" fontId="14" fillId="0" borderId="200" xfId="0" applyFont="1" applyBorder="1" applyAlignment="1">
      <alignment vertical="center"/>
    </xf>
    <xf numFmtId="49" fontId="15" fillId="0" borderId="21" xfId="0" applyNumberFormat="1" applyFont="1" applyBorder="1" applyAlignment="1" applyProtection="1">
      <alignment vertical="center"/>
      <protection locked="0"/>
    </xf>
    <xf numFmtId="0" fontId="15" fillId="0" borderId="202" xfId="0" applyFont="1" applyBorder="1"/>
    <xf numFmtId="0" fontId="15" fillId="0" borderId="203" xfId="0" applyFont="1" applyBorder="1" applyAlignment="1">
      <alignment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vertical="center" wrapText="1"/>
    </xf>
    <xf numFmtId="0" fontId="15" fillId="0" borderId="203" xfId="0" applyFont="1" applyBorder="1" applyAlignment="1">
      <alignment vertical="center" wrapText="1"/>
    </xf>
    <xf numFmtId="0" fontId="15" fillId="0" borderId="184" xfId="0" applyFont="1" applyBorder="1" applyAlignment="1">
      <alignment horizontal="center"/>
    </xf>
    <xf numFmtId="0" fontId="14" fillId="0" borderId="200" xfId="0" applyFont="1" applyBorder="1" applyAlignment="1">
      <alignment vertical="center" wrapText="1"/>
    </xf>
    <xf numFmtId="1" fontId="14" fillId="0" borderId="133" xfId="0" applyNumberFormat="1" applyFont="1" applyBorder="1" applyAlignment="1" applyProtection="1">
      <alignment horizontal="center" vertical="center"/>
      <protection locked="0"/>
    </xf>
    <xf numFmtId="4" fontId="23" fillId="0" borderId="131" xfId="0" applyNumberFormat="1" applyFont="1" applyBorder="1" applyAlignment="1">
      <alignment horizontal="right" vertical="center"/>
    </xf>
    <xf numFmtId="4" fontId="23" fillId="0" borderId="134" xfId="0" applyNumberFormat="1" applyFont="1" applyBorder="1" applyAlignment="1">
      <alignment horizontal="right" vertical="center"/>
    </xf>
    <xf numFmtId="0" fontId="15" fillId="0" borderId="193" xfId="0" applyFont="1" applyBorder="1" applyAlignment="1">
      <alignment horizontal="center"/>
    </xf>
    <xf numFmtId="3" fontId="14" fillId="0" borderId="193" xfId="0" applyNumberFormat="1" applyFont="1" applyBorder="1" applyAlignment="1">
      <alignment vertical="center"/>
    </xf>
    <xf numFmtId="0" fontId="14" fillId="0" borderId="193" xfId="0" applyFont="1" applyBorder="1"/>
    <xf numFmtId="0" fontId="15" fillId="0" borderId="202" xfId="0" applyFont="1" applyBorder="1" applyAlignment="1">
      <alignment horizontal="center" vertical="center"/>
    </xf>
    <xf numFmtId="0" fontId="15" fillId="0" borderId="202" xfId="0" applyFont="1" applyBorder="1" applyAlignment="1">
      <alignment vertical="center" wrapText="1"/>
    </xf>
    <xf numFmtId="3" fontId="15" fillId="0" borderId="202" xfId="0" applyNumberFormat="1" applyFont="1" applyBorder="1" applyAlignment="1">
      <alignment vertical="center"/>
    </xf>
    <xf numFmtId="4" fontId="15" fillId="0" borderId="202" xfId="0" applyNumberFormat="1" applyFont="1" applyBorder="1" applyAlignment="1" applyProtection="1">
      <alignment horizontal="right" vertical="center"/>
      <protection locked="0"/>
    </xf>
    <xf numFmtId="4" fontId="23" fillId="0" borderId="45" xfId="0" applyNumberFormat="1" applyFont="1" applyBorder="1" applyAlignment="1">
      <alignment horizontal="right" vertical="center"/>
    </xf>
    <xf numFmtId="3" fontId="15" fillId="0" borderId="202" xfId="0" applyNumberFormat="1" applyFont="1" applyBorder="1" applyAlignment="1">
      <alignment vertical="center" wrapText="1"/>
    </xf>
    <xf numFmtId="3" fontId="15" fillId="0" borderId="202" xfId="1" applyNumberFormat="1" applyFont="1" applyFill="1" applyBorder="1" applyAlignment="1" applyProtection="1">
      <alignment horizontal="right" vertical="center"/>
    </xf>
    <xf numFmtId="4" fontId="24" fillId="0" borderId="7" xfId="0" applyNumberFormat="1" applyFont="1" applyBorder="1" applyAlignment="1">
      <alignment horizontal="right" vertical="center"/>
    </xf>
    <xf numFmtId="0" fontId="23" fillId="0" borderId="31" xfId="0" applyFont="1" applyFill="1" applyBorder="1" applyAlignment="1">
      <alignment vertical="center"/>
    </xf>
    <xf numFmtId="3" fontId="23" fillId="0" borderId="12" xfId="0" applyNumberFormat="1" applyFont="1" applyBorder="1" applyProtection="1">
      <protection locked="0"/>
    </xf>
    <xf numFmtId="4" fontId="23" fillId="0" borderId="12" xfId="0" applyNumberFormat="1" applyFont="1" applyBorder="1" applyAlignment="1" applyProtection="1">
      <alignment horizontal="right"/>
      <protection locked="0"/>
    </xf>
    <xf numFmtId="3" fontId="23" fillId="0" borderId="12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 applyProtection="1">
      <alignment horizontal="right" vertical="center"/>
      <protection locked="0"/>
    </xf>
    <xf numFmtId="0" fontId="15" fillId="0" borderId="203" xfId="0" applyFont="1" applyBorder="1"/>
    <xf numFmtId="4" fontId="23" fillId="0" borderId="44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3" fontId="24" fillId="0" borderId="189" xfId="0" applyNumberFormat="1" applyFont="1" applyBorder="1" applyAlignment="1">
      <alignment horizontal="right" vertical="center"/>
    </xf>
    <xf numFmtId="4" fontId="24" fillId="0" borderId="189" xfId="0" applyNumberFormat="1" applyFont="1" applyBorder="1" applyAlignment="1">
      <alignment horizontal="right" vertical="center"/>
    </xf>
    <xf numFmtId="0" fontId="24" fillId="0" borderId="190" xfId="0" applyFont="1" applyBorder="1" applyAlignment="1">
      <alignment horizontal="center" vertical="center"/>
    </xf>
    <xf numFmtId="3" fontId="23" fillId="0" borderId="161" xfId="0" applyNumberFormat="1" applyFont="1" applyBorder="1" applyAlignment="1">
      <alignment horizontal="right" vertical="center"/>
    </xf>
    <xf numFmtId="4" fontId="23" fillId="0" borderId="161" xfId="0" applyNumberFormat="1" applyFont="1" applyBorder="1" applyAlignment="1">
      <alignment horizontal="right" vertical="center"/>
    </xf>
    <xf numFmtId="0" fontId="23" fillId="0" borderId="149" xfId="0" applyFont="1" applyBorder="1" applyAlignment="1">
      <alignment horizontal="center" vertical="center"/>
    </xf>
    <xf numFmtId="3" fontId="24" fillId="0" borderId="161" xfId="0" applyNumberFormat="1" applyFont="1" applyBorder="1"/>
    <xf numFmtId="3" fontId="24" fillId="0" borderId="149" xfId="0" applyNumberFormat="1" applyFont="1" applyBorder="1"/>
    <xf numFmtId="0" fontId="15" fillId="0" borderId="37" xfId="0" applyFont="1" applyBorder="1" applyAlignment="1">
      <alignment horizontal="right"/>
    </xf>
    <xf numFmtId="0" fontId="15" fillId="0" borderId="43" xfId="0" applyFont="1" applyBorder="1" applyAlignment="1">
      <alignment horizontal="center"/>
    </xf>
    <xf numFmtId="3" fontId="15" fillId="0" borderId="184" xfId="0" applyNumberFormat="1" applyFont="1" applyBorder="1"/>
    <xf numFmtId="4" fontId="15" fillId="0" borderId="77" xfId="0" applyNumberFormat="1" applyFont="1" applyBorder="1" applyAlignment="1">
      <alignment horizontal="right"/>
    </xf>
    <xf numFmtId="3" fontId="24" fillId="0" borderId="10" xfId="0" applyNumberFormat="1" applyFont="1" applyBorder="1" applyAlignment="1">
      <alignment horizontal="right" vertical="center"/>
    </xf>
    <xf numFmtId="3" fontId="23" fillId="0" borderId="44" xfId="0" applyNumberFormat="1" applyFont="1" applyBorder="1" applyAlignment="1">
      <alignment horizontal="right" vertical="center"/>
    </xf>
    <xf numFmtId="4" fontId="15" fillId="0" borderId="83" xfId="0" applyNumberFormat="1" applyFont="1" applyBorder="1" applyAlignment="1">
      <alignment horizontal="right" vertical="center"/>
    </xf>
    <xf numFmtId="3" fontId="14" fillId="0" borderId="193" xfId="0" applyNumberFormat="1" applyFont="1" applyBorder="1" applyAlignment="1">
      <alignment horizontal="right" vertical="center"/>
    </xf>
    <xf numFmtId="0" fontId="15" fillId="0" borderId="184" xfId="0" applyFont="1" applyBorder="1" applyAlignment="1">
      <alignment vertical="center"/>
    </xf>
    <xf numFmtId="0" fontId="23" fillId="0" borderId="203" xfId="0" applyFont="1" applyBorder="1" applyAlignment="1">
      <alignment vertical="center"/>
    </xf>
    <xf numFmtId="3" fontId="24" fillId="0" borderId="56" xfId="0" applyNumberFormat="1" applyFont="1" applyBorder="1" applyAlignment="1">
      <alignment horizontal="right" vertical="center"/>
    </xf>
    <xf numFmtId="4" fontId="24" fillId="0" borderId="56" xfId="0" applyNumberFormat="1" applyFont="1" applyBorder="1" applyAlignment="1">
      <alignment horizontal="right" vertical="center"/>
    </xf>
    <xf numFmtId="4" fontId="24" fillId="0" borderId="65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4" fontId="24" fillId="0" borderId="67" xfId="0" applyNumberFormat="1" applyFont="1" applyBorder="1" applyAlignment="1">
      <alignment horizontal="right" vertical="center"/>
    </xf>
    <xf numFmtId="3" fontId="23" fillId="0" borderId="12" xfId="0" applyNumberFormat="1" applyFont="1" applyBorder="1" applyAlignment="1">
      <alignment horizontal="right" vertical="center"/>
    </xf>
    <xf numFmtId="3" fontId="24" fillId="0" borderId="16" xfId="0" applyNumberFormat="1" applyFont="1" applyBorder="1" applyAlignment="1">
      <alignment horizontal="right" vertical="center"/>
    </xf>
    <xf numFmtId="3" fontId="23" fillId="0" borderId="157" xfId="0" applyNumberFormat="1" applyFont="1" applyBorder="1" applyAlignment="1">
      <alignment vertical="center"/>
    </xf>
    <xf numFmtId="4" fontId="23" fillId="0" borderId="157" xfId="0" applyNumberFormat="1" applyFont="1" applyBorder="1" applyAlignment="1">
      <alignment horizontal="right" vertical="center"/>
    </xf>
    <xf numFmtId="4" fontId="23" fillId="0" borderId="158" xfId="0" applyNumberFormat="1" applyFont="1" applyBorder="1" applyAlignment="1">
      <alignment horizontal="right" vertical="center"/>
    </xf>
    <xf numFmtId="0" fontId="14" fillId="0" borderId="198" xfId="0" applyFont="1" applyBorder="1" applyAlignment="1">
      <alignment vertical="center"/>
    </xf>
    <xf numFmtId="0" fontId="15" fillId="0" borderId="198" xfId="0" applyFont="1" applyBorder="1" applyAlignment="1">
      <alignment horizontal="center" vertical="center"/>
    </xf>
    <xf numFmtId="4" fontId="14" fillId="0" borderId="202" xfId="0" applyNumberFormat="1" applyFont="1" applyBorder="1" applyAlignment="1">
      <alignment horizontal="right"/>
    </xf>
    <xf numFmtId="0" fontId="14" fillId="0" borderId="199" xfId="0" applyFont="1" applyBorder="1" applyAlignment="1">
      <alignment vertical="center"/>
    </xf>
    <xf numFmtId="4" fontId="15" fillId="0" borderId="202" xfId="0" applyNumberFormat="1" applyFont="1" applyBorder="1" applyAlignment="1">
      <alignment horizontal="right"/>
    </xf>
    <xf numFmtId="0" fontId="14" fillId="0" borderId="204" xfId="0" applyFont="1" applyBorder="1"/>
    <xf numFmtId="3" fontId="24" fillId="0" borderId="48" xfId="0" applyNumberFormat="1" applyFont="1" applyBorder="1" applyAlignment="1" applyProtection="1">
      <alignment vertical="center"/>
      <protection locked="0"/>
    </xf>
    <xf numFmtId="4" fontId="24" fillId="0" borderId="48" xfId="0" applyNumberFormat="1" applyFont="1" applyBorder="1" applyAlignment="1" applyProtection="1">
      <alignment horizontal="right" vertical="center"/>
      <protection locked="0"/>
    </xf>
    <xf numFmtId="3" fontId="23" fillId="0" borderId="21" xfId="0" applyNumberFormat="1" applyFont="1" applyBorder="1" applyProtection="1">
      <protection locked="0"/>
    </xf>
    <xf numFmtId="4" fontId="23" fillId="0" borderId="21" xfId="0" applyNumberFormat="1" applyFont="1" applyBorder="1" applyAlignment="1" applyProtection="1">
      <alignment horizontal="right"/>
      <protection locked="0"/>
    </xf>
    <xf numFmtId="3" fontId="23" fillId="0" borderId="9" xfId="0" applyNumberFormat="1" applyFont="1" applyBorder="1" applyAlignment="1" applyProtection="1">
      <alignment vertical="center"/>
      <protection locked="0"/>
    </xf>
    <xf numFmtId="4" fontId="23" fillId="0" borderId="9" xfId="0" applyNumberFormat="1" applyFont="1" applyBorder="1" applyAlignment="1" applyProtection="1">
      <alignment horizontal="right" vertical="center"/>
      <protection locked="0"/>
    </xf>
    <xf numFmtId="3" fontId="24" fillId="0" borderId="10" xfId="0" applyNumberFormat="1" applyFont="1" applyBorder="1" applyAlignment="1" applyProtection="1">
      <alignment vertical="center"/>
      <protection locked="0"/>
    </xf>
    <xf numFmtId="4" fontId="24" fillId="0" borderId="10" xfId="0" applyNumberFormat="1" applyFont="1" applyBorder="1" applyAlignment="1" applyProtection="1">
      <alignment horizontal="right" vertical="center"/>
      <protection locked="0"/>
    </xf>
    <xf numFmtId="4" fontId="24" fillId="0" borderId="133" xfId="0" applyNumberFormat="1" applyFont="1" applyBorder="1" applyAlignment="1" applyProtection="1">
      <alignment horizontal="right" vertical="center"/>
      <protection locked="0"/>
    </xf>
    <xf numFmtId="3" fontId="23" fillId="0" borderId="8" xfId="0" applyNumberFormat="1" applyFont="1" applyBorder="1" applyProtection="1">
      <protection locked="0"/>
    </xf>
    <xf numFmtId="4" fontId="23" fillId="0" borderId="8" xfId="0" applyNumberFormat="1" applyFont="1" applyBorder="1" applyAlignment="1" applyProtection="1">
      <alignment horizontal="right"/>
      <protection locked="0"/>
    </xf>
    <xf numFmtId="4" fontId="23" fillId="0" borderId="131" xfId="0" applyNumberFormat="1" applyFont="1" applyBorder="1" applyAlignment="1" applyProtection="1">
      <alignment horizontal="right"/>
      <protection locked="0"/>
    </xf>
    <xf numFmtId="3" fontId="23" fillId="0" borderId="13" xfId="0" applyNumberFormat="1" applyFont="1" applyBorder="1" applyProtection="1">
      <protection locked="0"/>
    </xf>
    <xf numFmtId="4" fontId="23" fillId="0" borderId="90" xfId="0" applyNumberFormat="1" applyFont="1" applyBorder="1" applyAlignment="1" applyProtection="1">
      <alignment horizontal="right" vertical="center"/>
      <protection locked="0"/>
    </xf>
    <xf numFmtId="4" fontId="23" fillId="0" borderId="9" xfId="0" applyNumberFormat="1" applyFont="1" applyBorder="1" applyAlignment="1" applyProtection="1">
      <alignment horizontal="right"/>
      <protection locked="0"/>
    </xf>
    <xf numFmtId="4" fontId="23" fillId="0" borderId="141" xfId="0" applyNumberFormat="1" applyFont="1" applyBorder="1" applyAlignment="1" applyProtection="1">
      <alignment horizontal="right" vertical="center"/>
      <protection locked="0"/>
    </xf>
    <xf numFmtId="4" fontId="24" fillId="4" borderId="184" xfId="1" applyNumberFormat="1" applyFont="1" applyFill="1" applyBorder="1" applyAlignment="1" applyProtection="1">
      <alignment horizontal="right" vertical="center"/>
      <protection locked="0"/>
    </xf>
    <xf numFmtId="3" fontId="23" fillId="0" borderId="21" xfId="0" applyNumberFormat="1" applyFont="1" applyBorder="1" applyAlignment="1" applyProtection="1">
      <alignment vertical="center"/>
      <protection locked="0"/>
    </xf>
    <xf numFmtId="4" fontId="23" fillId="0" borderId="143" xfId="0" applyNumberFormat="1" applyFont="1" applyBorder="1" applyAlignment="1" applyProtection="1">
      <alignment horizontal="right" vertical="center"/>
      <protection locked="0"/>
    </xf>
    <xf numFmtId="3" fontId="23" fillId="0" borderId="45" xfId="0" applyNumberFormat="1" applyFont="1" applyBorder="1" applyAlignment="1" applyProtection="1">
      <alignment vertical="center"/>
      <protection locked="0"/>
    </xf>
    <xf numFmtId="4" fontId="23" fillId="0" borderId="127" xfId="0" applyNumberFormat="1" applyFont="1" applyBorder="1" applyAlignment="1" applyProtection="1">
      <alignment horizontal="right" vertical="center"/>
      <protection locked="0"/>
    </xf>
    <xf numFmtId="0" fontId="14" fillId="4" borderId="184" xfId="0" applyFont="1" applyFill="1" applyBorder="1" applyAlignment="1" applyProtection="1">
      <alignment horizontal="center" vertical="center"/>
      <protection locked="0"/>
    </xf>
    <xf numFmtId="3" fontId="14" fillId="4" borderId="184" xfId="1" applyNumberFormat="1" applyFont="1" applyFill="1" applyBorder="1" applyAlignment="1" applyProtection="1">
      <alignment horizontal="right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4" fontId="14" fillId="0" borderId="200" xfId="0" applyNumberFormat="1" applyFont="1" applyBorder="1" applyAlignment="1" applyProtection="1">
      <alignment vertical="center"/>
      <protection locked="0"/>
    </xf>
    <xf numFmtId="4" fontId="14" fillId="0" borderId="200" xfId="0" applyNumberFormat="1" applyFont="1" applyBorder="1" applyAlignment="1" applyProtection="1">
      <alignment horizontal="right" vertical="center"/>
      <protection locked="0"/>
    </xf>
    <xf numFmtId="4" fontId="14" fillId="4" borderId="200" xfId="1" applyNumberFormat="1" applyFont="1" applyFill="1" applyBorder="1" applyAlignment="1" applyProtection="1">
      <alignment horizontal="right" vertical="center"/>
      <protection locked="0"/>
    </xf>
    <xf numFmtId="0" fontId="14" fillId="0" borderId="201" xfId="0" applyFont="1" applyBorder="1" applyAlignment="1" applyProtection="1">
      <alignment vertical="center"/>
      <protection locked="0"/>
    </xf>
    <xf numFmtId="4" fontId="15" fillId="0" borderId="21" xfId="1" applyNumberFormat="1" applyFont="1" applyFill="1" applyBorder="1" applyAlignment="1" applyProtection="1">
      <alignment horizontal="right" vertical="center"/>
      <protection locked="0"/>
    </xf>
    <xf numFmtId="3" fontId="15" fillId="0" borderId="118" xfId="0" applyNumberFormat="1" applyFont="1" applyBorder="1" applyAlignment="1">
      <alignment vertical="center"/>
    </xf>
    <xf numFmtId="4" fontId="14" fillId="0" borderId="198" xfId="1" applyNumberFormat="1" applyFont="1" applyFill="1" applyBorder="1" applyAlignment="1" applyProtection="1">
      <alignment horizontal="right" vertical="center"/>
      <protection locked="0"/>
    </xf>
    <xf numFmtId="4" fontId="14" fillId="0" borderId="198" xfId="0" applyNumberFormat="1" applyFont="1" applyBorder="1" applyAlignment="1" applyProtection="1">
      <alignment horizontal="right" vertical="center"/>
      <protection locked="0"/>
    </xf>
    <xf numFmtId="0" fontId="15" fillId="0" borderId="198" xfId="0" applyFont="1" applyBorder="1" applyAlignment="1" applyProtection="1">
      <alignment horizontal="center" vertical="center"/>
      <protection locked="0"/>
    </xf>
    <xf numFmtId="0" fontId="14" fillId="0" borderId="198" xfId="0" applyFont="1" applyBorder="1" applyAlignment="1" applyProtection="1">
      <alignment vertical="center"/>
      <protection locked="0"/>
    </xf>
    <xf numFmtId="0" fontId="15" fillId="0" borderId="199" xfId="0" applyFont="1" applyBorder="1" applyAlignment="1" applyProtection="1">
      <alignment vertical="center"/>
      <protection locked="0"/>
    </xf>
    <xf numFmtId="0" fontId="15" fillId="0" borderId="202" xfId="0" applyFont="1" applyBorder="1" applyAlignment="1" applyProtection="1">
      <alignment horizontal="center" vertical="center"/>
      <protection locked="0"/>
    </xf>
    <xf numFmtId="4" fontId="15" fillId="0" borderId="202" xfId="0" applyNumberFormat="1" applyFont="1" applyBorder="1" applyAlignment="1" applyProtection="1">
      <alignment vertical="center"/>
      <protection locked="0"/>
    </xf>
    <xf numFmtId="4" fontId="15" fillId="0" borderId="202" xfId="1" applyNumberFormat="1" applyFont="1" applyFill="1" applyBorder="1" applyAlignment="1" applyProtection="1">
      <alignment horizontal="right" vertical="center"/>
      <protection locked="0"/>
    </xf>
    <xf numFmtId="0" fontId="15" fillId="0" borderId="203" xfId="0" applyFont="1" applyBorder="1" applyAlignment="1" applyProtection="1">
      <alignment vertical="center"/>
      <protection locked="0"/>
    </xf>
    <xf numFmtId="4" fontId="15" fillId="0" borderId="45" xfId="1" applyNumberFormat="1" applyFont="1" applyFill="1" applyBorder="1" applyAlignment="1" applyProtection="1">
      <alignment horizontal="right" vertical="center"/>
      <protection locked="0"/>
    </xf>
    <xf numFmtId="3" fontId="15" fillId="0" borderId="142" xfId="0" applyNumberFormat="1" applyFont="1" applyBorder="1" applyAlignment="1">
      <alignment vertical="center"/>
    </xf>
    <xf numFmtId="0" fontId="14" fillId="0" borderId="198" xfId="0" applyFont="1" applyBorder="1" applyAlignment="1" applyProtection="1">
      <alignment horizontal="center" vertical="center"/>
      <protection locked="0"/>
    </xf>
    <xf numFmtId="4" fontId="14" fillId="0" borderId="198" xfId="1" applyNumberFormat="1" applyFont="1" applyFill="1" applyBorder="1" applyAlignment="1" applyProtection="1">
      <alignment vertical="center"/>
      <protection locked="0"/>
    </xf>
    <xf numFmtId="0" fontId="14" fillId="0" borderId="199" xfId="0" applyFont="1" applyBorder="1" applyAlignment="1" applyProtection="1">
      <alignment vertical="center"/>
      <protection locked="0"/>
    </xf>
    <xf numFmtId="0" fontId="15" fillId="0" borderId="189" xfId="0" applyFont="1" applyBorder="1" applyAlignment="1" applyProtection="1">
      <alignment horizontal="center" vertical="center"/>
      <protection locked="0"/>
    </xf>
    <xf numFmtId="3" fontId="14" fillId="0" borderId="198" xfId="0" applyNumberFormat="1" applyFont="1" applyBorder="1" applyAlignment="1" applyProtection="1">
      <alignment vertical="center"/>
      <protection locked="0"/>
    </xf>
    <xf numFmtId="4" fontId="15" fillId="0" borderId="202" xfId="1" applyNumberFormat="1" applyFont="1" applyFill="1" applyBorder="1" applyAlignment="1" applyProtection="1">
      <alignment vertical="center"/>
      <protection locked="0"/>
    </xf>
    <xf numFmtId="3" fontId="15" fillId="0" borderId="202" xfId="0" applyNumberFormat="1" applyFont="1" applyBorder="1" applyAlignment="1" applyProtection="1">
      <alignment vertical="center"/>
      <protection locked="0"/>
    </xf>
    <xf numFmtId="0" fontId="15" fillId="0" borderId="198" xfId="0" applyFont="1" applyBorder="1" applyAlignment="1" applyProtection="1">
      <alignment horizontal="center"/>
      <protection locked="0"/>
    </xf>
    <xf numFmtId="4" fontId="14" fillId="0" borderId="198" xfId="0" applyNumberFormat="1" applyFont="1" applyBorder="1" applyAlignment="1" applyProtection="1">
      <alignment vertical="center"/>
      <protection locked="0"/>
    </xf>
    <xf numFmtId="0" fontId="14" fillId="0" borderId="199" xfId="0" applyFont="1" applyBorder="1" applyProtection="1">
      <protection locked="0"/>
    </xf>
    <xf numFmtId="0" fontId="15" fillId="0" borderId="200" xfId="0" applyFont="1" applyBorder="1" applyAlignment="1" applyProtection="1">
      <alignment horizontal="center"/>
      <protection locked="0"/>
    </xf>
    <xf numFmtId="0" fontId="15" fillId="0" borderId="200" xfId="0" applyFont="1" applyBorder="1"/>
    <xf numFmtId="4" fontId="15" fillId="0" borderId="200" xfId="0" applyNumberFormat="1" applyFont="1" applyBorder="1" applyProtection="1">
      <protection locked="0"/>
    </xf>
    <xf numFmtId="4" fontId="15" fillId="0" borderId="200" xfId="0" applyNumberFormat="1" applyFont="1" applyBorder="1" applyAlignment="1" applyProtection="1">
      <alignment horizontal="right"/>
      <protection locked="0"/>
    </xf>
    <xf numFmtId="3" fontId="15" fillId="0" borderId="200" xfId="0" applyNumberFormat="1" applyFont="1" applyBorder="1" applyProtection="1">
      <protection locked="0"/>
    </xf>
    <xf numFmtId="0" fontId="15" fillId="0" borderId="201" xfId="0" applyFont="1" applyBorder="1" applyProtection="1">
      <protection locked="0"/>
    </xf>
    <xf numFmtId="0" fontId="15" fillId="0" borderId="202" xfId="0" applyFont="1" applyBorder="1" applyAlignment="1" applyProtection="1">
      <alignment horizontal="center"/>
      <protection locked="0"/>
    </xf>
    <xf numFmtId="0" fontId="15" fillId="0" borderId="203" xfId="0" applyFont="1" applyBorder="1" applyProtection="1">
      <protection locked="0"/>
    </xf>
    <xf numFmtId="3" fontId="15" fillId="0" borderId="43" xfId="0" applyNumberFormat="1" applyFont="1" applyBorder="1" applyAlignment="1" applyProtection="1">
      <alignment vertical="center"/>
      <protection locked="0"/>
    </xf>
    <xf numFmtId="3" fontId="15" fillId="0" borderId="184" xfId="0" applyNumberFormat="1" applyFont="1" applyBorder="1" applyAlignment="1" applyProtection="1">
      <alignment vertical="center"/>
      <protection locked="0"/>
    </xf>
    <xf numFmtId="4" fontId="23" fillId="0" borderId="21" xfId="0" applyNumberFormat="1" applyFont="1" applyBorder="1" applyAlignment="1" applyProtection="1">
      <alignment horizontal="right" vertical="center"/>
      <protection locked="0"/>
    </xf>
    <xf numFmtId="1" fontId="14" fillId="0" borderId="198" xfId="0" applyNumberFormat="1" applyFont="1" applyBorder="1" applyAlignment="1" applyProtection="1">
      <alignment horizontal="center" vertical="center"/>
      <protection locked="0"/>
    </xf>
    <xf numFmtId="0" fontId="15" fillId="0" borderId="200" xfId="0" applyFont="1" applyBorder="1" applyAlignment="1" applyProtection="1">
      <alignment horizontal="center" vertical="center"/>
      <protection locked="0"/>
    </xf>
    <xf numFmtId="3" fontId="14" fillId="0" borderId="200" xfId="0" applyNumberFormat="1" applyFont="1" applyBorder="1" applyProtection="1">
      <protection locked="0"/>
    </xf>
    <xf numFmtId="0" fontId="15" fillId="0" borderId="193" xfId="0" applyFont="1" applyBorder="1" applyAlignment="1" applyProtection="1">
      <alignment horizontal="center" vertical="center"/>
      <protection locked="0"/>
    </xf>
    <xf numFmtId="0" fontId="14" fillId="0" borderId="193" xfId="0" applyFont="1" applyBorder="1" applyAlignment="1" applyProtection="1">
      <alignment vertical="center" wrapText="1"/>
      <protection locked="0"/>
    </xf>
    <xf numFmtId="4" fontId="14" fillId="0" borderId="193" xfId="0" applyNumberFormat="1" applyFont="1" applyBorder="1" applyAlignment="1" applyProtection="1">
      <alignment vertical="center"/>
      <protection locked="0"/>
    </xf>
    <xf numFmtId="4" fontId="14" fillId="0" borderId="193" xfId="0" applyNumberFormat="1" applyFont="1" applyBorder="1" applyAlignment="1" applyProtection="1">
      <alignment horizontal="right" vertical="center"/>
      <protection locked="0"/>
    </xf>
    <xf numFmtId="3" fontId="14" fillId="0" borderId="193" xfId="0" applyNumberFormat="1" applyFont="1" applyBorder="1" applyProtection="1">
      <protection locked="0"/>
    </xf>
    <xf numFmtId="4" fontId="14" fillId="0" borderId="193" xfId="0" applyNumberFormat="1" applyFont="1" applyBorder="1" applyAlignment="1" applyProtection="1">
      <alignment horizontal="right"/>
      <protection locked="0"/>
    </xf>
    <xf numFmtId="3" fontId="15" fillId="0" borderId="202" xfId="0" applyNumberFormat="1" applyFont="1" applyBorder="1" applyProtection="1">
      <protection locked="0"/>
    </xf>
    <xf numFmtId="4" fontId="15" fillId="0" borderId="202" xfId="0" applyNumberFormat="1" applyFont="1" applyBorder="1" applyAlignment="1" applyProtection="1">
      <alignment horizontal="right"/>
      <protection locked="0"/>
    </xf>
    <xf numFmtId="0" fontId="14" fillId="0" borderId="200" xfId="0" applyFont="1" applyBorder="1" applyAlignment="1" applyProtection="1">
      <alignment vertical="center"/>
      <protection locked="0"/>
    </xf>
    <xf numFmtId="0" fontId="14" fillId="0" borderId="183" xfId="0" applyFont="1" applyBorder="1" applyProtection="1">
      <protection locked="0"/>
    </xf>
    <xf numFmtId="4" fontId="23" fillId="0" borderId="157" xfId="1" applyNumberFormat="1" applyFont="1" applyFill="1" applyBorder="1" applyAlignment="1" applyProtection="1">
      <alignment horizontal="right" vertical="center"/>
    </xf>
    <xf numFmtId="4" fontId="23" fillId="0" borderId="158" xfId="0" applyNumberFormat="1" applyFont="1" applyFill="1" applyBorder="1" applyAlignment="1">
      <alignment horizontal="right" vertical="center"/>
    </xf>
    <xf numFmtId="4" fontId="23" fillId="0" borderId="111" xfId="0" applyNumberFormat="1" applyFont="1" applyBorder="1" applyAlignment="1">
      <alignment horizontal="right" vertical="center"/>
    </xf>
    <xf numFmtId="3" fontId="23" fillId="0" borderId="111" xfId="0" applyNumberFormat="1" applyFont="1" applyBorder="1" applyAlignment="1">
      <alignment vertical="center"/>
    </xf>
    <xf numFmtId="0" fontId="23" fillId="0" borderId="111" xfId="0" applyFont="1" applyBorder="1" applyAlignment="1">
      <alignment vertical="center"/>
    </xf>
    <xf numFmtId="3" fontId="14" fillId="0" borderId="193" xfId="1" applyNumberFormat="1" applyFont="1" applyFill="1" applyBorder="1" applyAlignment="1" applyProtection="1">
      <alignment horizontal="right" vertical="center"/>
    </xf>
    <xf numFmtId="0" fontId="15" fillId="0" borderId="202" xfId="0" applyFont="1" applyBorder="1" applyAlignment="1">
      <alignment vertical="center"/>
    </xf>
    <xf numFmtId="0" fontId="15" fillId="0" borderId="205" xfId="0" applyFont="1" applyBorder="1" applyAlignment="1">
      <alignment horizontal="center" vertical="center"/>
    </xf>
    <xf numFmtId="0" fontId="15" fillId="0" borderId="117" xfId="0" applyFont="1" applyBorder="1" applyAlignment="1">
      <alignment vertical="center" wrapText="1"/>
    </xf>
    <xf numFmtId="0" fontId="14" fillId="0" borderId="206" xfId="0" applyFont="1" applyBorder="1" applyAlignment="1">
      <alignment vertical="center"/>
    </xf>
    <xf numFmtId="0" fontId="14" fillId="0" borderId="198" xfId="0" applyFont="1" applyBorder="1"/>
    <xf numFmtId="0" fontId="14" fillId="0" borderId="189" xfId="0" applyFont="1" applyBorder="1" applyAlignment="1" applyProtection="1">
      <alignment vertical="center"/>
      <protection locked="0"/>
    </xf>
    <xf numFmtId="0" fontId="14" fillId="0" borderId="163" xfId="0" applyFont="1" applyBorder="1" applyAlignment="1">
      <alignment vertical="center"/>
    </xf>
    <xf numFmtId="0" fontId="15" fillId="0" borderId="207" xfId="0" applyFont="1" applyBorder="1" applyAlignment="1">
      <alignment horizontal="center" vertical="center"/>
    </xf>
    <xf numFmtId="0" fontId="15" fillId="0" borderId="208" xfId="0" applyFont="1" applyBorder="1"/>
    <xf numFmtId="3" fontId="15" fillId="0" borderId="208" xfId="0" applyNumberFormat="1" applyFont="1" applyBorder="1"/>
    <xf numFmtId="4" fontId="15" fillId="0" borderId="208" xfId="0" applyNumberFormat="1" applyFont="1" applyBorder="1" applyAlignment="1">
      <alignment vertical="center"/>
    </xf>
    <xf numFmtId="3" fontId="23" fillId="0" borderId="208" xfId="0" applyNumberFormat="1" applyFont="1" applyBorder="1"/>
    <xf numFmtId="4" fontId="23" fillId="0" borderId="197" xfId="0" applyNumberFormat="1" applyFont="1" applyBorder="1" applyAlignment="1">
      <alignment horizontal="right" vertical="center"/>
    </xf>
    <xf numFmtId="0" fontId="15" fillId="0" borderId="209" xfId="0" applyFont="1" applyBorder="1"/>
    <xf numFmtId="0" fontId="15" fillId="0" borderId="196" xfId="0" applyFont="1" applyBorder="1" applyAlignment="1">
      <alignment horizontal="center"/>
    </xf>
    <xf numFmtId="3" fontId="15" fillId="0" borderId="196" xfId="0" applyNumberFormat="1" applyFont="1" applyBorder="1"/>
    <xf numFmtId="4" fontId="15" fillId="0" borderId="196" xfId="0" applyNumberFormat="1" applyFont="1" applyBorder="1"/>
    <xf numFmtId="0" fontId="14" fillId="0" borderId="198" xfId="0" applyFont="1" applyBorder="1" applyAlignment="1">
      <alignment horizontal="center"/>
    </xf>
    <xf numFmtId="3" fontId="14" fillId="0" borderId="198" xfId="0" applyNumberFormat="1" applyFont="1" applyBorder="1"/>
    <xf numFmtId="0" fontId="14" fillId="0" borderId="199" xfId="0" applyFont="1" applyBorder="1"/>
    <xf numFmtId="3" fontId="15" fillId="0" borderId="200" xfId="0" applyNumberFormat="1" applyFont="1" applyBorder="1"/>
    <xf numFmtId="4" fontId="15" fillId="0" borderId="200" xfId="0" applyNumberFormat="1" applyFont="1" applyBorder="1" applyAlignment="1">
      <alignment horizontal="right"/>
    </xf>
    <xf numFmtId="0" fontId="15" fillId="0" borderId="201" xfId="0" applyFont="1" applyBorder="1"/>
    <xf numFmtId="0" fontId="15" fillId="0" borderId="183" xfId="0" applyFont="1" applyBorder="1"/>
    <xf numFmtId="3" fontId="14" fillId="0" borderId="198" xfId="0" applyNumberFormat="1" applyFont="1" applyBorder="1" applyAlignment="1">
      <alignment vertical="center" wrapText="1"/>
    </xf>
    <xf numFmtId="4" fontId="14" fillId="0" borderId="198" xfId="0" applyNumberFormat="1" applyFont="1" applyBorder="1" applyAlignment="1">
      <alignment horizontal="right" vertical="center" wrapText="1"/>
    </xf>
    <xf numFmtId="4" fontId="15" fillId="0" borderId="202" xfId="0" applyNumberFormat="1" applyFont="1" applyBorder="1" applyAlignment="1">
      <alignment horizontal="right" vertical="center" wrapText="1"/>
    </xf>
    <xf numFmtId="4" fontId="23" fillId="0" borderId="8" xfId="0" applyNumberFormat="1" applyFont="1" applyBorder="1" applyAlignment="1">
      <alignment horizontal="right"/>
    </xf>
    <xf numFmtId="49" fontId="15" fillId="0" borderId="202" xfId="0" applyNumberFormat="1" applyFont="1" applyBorder="1"/>
    <xf numFmtId="3" fontId="15" fillId="0" borderId="202" xfId="0" applyNumberFormat="1" applyFont="1" applyBorder="1"/>
    <xf numFmtId="3" fontId="14" fillId="0" borderId="193" xfId="1" applyNumberFormat="1" applyFont="1" applyFill="1" applyBorder="1" applyAlignment="1" applyProtection="1">
      <alignment vertical="center"/>
    </xf>
    <xf numFmtId="4" fontId="14" fillId="0" borderId="193" xfId="1" applyNumberFormat="1" applyFont="1" applyFill="1" applyBorder="1" applyAlignment="1" applyProtection="1">
      <alignment horizontal="right" vertical="center"/>
    </xf>
    <xf numFmtId="0" fontId="15" fillId="0" borderId="46" xfId="0" applyFont="1" applyFill="1" applyBorder="1" applyAlignment="1">
      <alignment vertical="center"/>
    </xf>
    <xf numFmtId="3" fontId="15" fillId="0" borderId="37" xfId="0" applyNumberFormat="1" applyFont="1" applyBorder="1"/>
    <xf numFmtId="3" fontId="15" fillId="0" borderId="46" xfId="0" applyNumberFormat="1" applyFont="1" applyBorder="1"/>
    <xf numFmtId="49" fontId="14" fillId="0" borderId="193" xfId="0" applyNumberFormat="1" applyFont="1" applyBorder="1" applyAlignment="1">
      <alignment horizontal="center" vertical="center"/>
    </xf>
    <xf numFmtId="3" fontId="15" fillId="0" borderId="193" xfId="0" applyNumberFormat="1" applyFont="1" applyBorder="1" applyAlignment="1">
      <alignment horizontal="center" vertical="center"/>
    </xf>
    <xf numFmtId="4" fontId="15" fillId="0" borderId="193" xfId="0" applyNumberFormat="1" applyFont="1" applyBorder="1" applyAlignment="1">
      <alignment vertical="center"/>
    </xf>
    <xf numFmtId="3" fontId="14" fillId="0" borderId="181" xfId="0" applyNumberFormat="1" applyFont="1" applyBorder="1" applyAlignment="1">
      <alignment vertical="center"/>
    </xf>
    <xf numFmtId="0" fontId="15" fillId="0" borderId="13" xfId="0" applyFont="1" applyBorder="1" applyAlignment="1" applyProtection="1">
      <alignment vertical="center"/>
      <protection locked="0"/>
    </xf>
    <xf numFmtId="0" fontId="15" fillId="0" borderId="23" xfId="0" applyFont="1" applyFill="1" applyBorder="1" applyAlignment="1">
      <alignment vertical="center"/>
    </xf>
    <xf numFmtId="0" fontId="14" fillId="0" borderId="198" xfId="0" applyFont="1" applyBorder="1" applyAlignment="1">
      <alignment vertical="center" wrapText="1"/>
    </xf>
    <xf numFmtId="0" fontId="15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24" fillId="0" borderId="198" xfId="0" applyNumberFormat="1" applyFont="1" applyBorder="1" applyAlignment="1">
      <alignment horizontal="right" vertical="center"/>
    </xf>
    <xf numFmtId="0" fontId="15" fillId="0" borderId="210" xfId="0" applyFont="1" applyBorder="1"/>
    <xf numFmtId="0" fontId="15" fillId="0" borderId="210" xfId="0" applyFont="1" applyBorder="1" applyAlignment="1">
      <alignment horizontal="center"/>
    </xf>
    <xf numFmtId="0" fontId="15" fillId="0" borderId="210" xfId="0" applyFont="1" applyBorder="1" applyAlignment="1"/>
    <xf numFmtId="3" fontId="15" fillId="0" borderId="210" xfId="0" applyNumberFormat="1" applyFont="1" applyBorder="1"/>
    <xf numFmtId="4" fontId="15" fillId="0" borderId="138" xfId="1" applyNumberFormat="1" applyFont="1" applyFill="1" applyBorder="1" applyAlignment="1" applyProtection="1">
      <alignment horizontal="right" vertical="center"/>
    </xf>
    <xf numFmtId="3" fontId="23" fillId="0" borderId="210" xfId="0" applyNumberFormat="1" applyFont="1" applyBorder="1"/>
    <xf numFmtId="4" fontId="23" fillId="0" borderId="138" xfId="0" applyNumberFormat="1" applyFont="1" applyBorder="1" applyAlignment="1">
      <alignment horizontal="right" vertical="center"/>
    </xf>
    <xf numFmtId="4" fontId="23" fillId="0" borderId="211" xfId="0" applyNumberFormat="1" applyFont="1" applyBorder="1" applyAlignment="1">
      <alignment horizontal="right" vertical="center"/>
    </xf>
    <xf numFmtId="3" fontId="23" fillId="0" borderId="212" xfId="0" applyNumberFormat="1" applyFont="1" applyBorder="1"/>
    <xf numFmtId="0" fontId="15" fillId="0" borderId="14" xfId="0" applyFont="1" applyBorder="1" applyAlignment="1">
      <alignment vertical="center" wrapText="1"/>
    </xf>
    <xf numFmtId="3" fontId="15" fillId="0" borderId="14" xfId="0" applyNumberFormat="1" applyFont="1" applyFill="1" applyBorder="1" applyAlignment="1">
      <alignment vertical="center"/>
    </xf>
    <xf numFmtId="0" fontId="15" fillId="0" borderId="11" xfId="0" applyFont="1" applyBorder="1" applyAlignment="1"/>
    <xf numFmtId="4" fontId="15" fillId="0" borderId="202" xfId="1" applyNumberFormat="1" applyFont="1" applyFill="1" applyBorder="1" applyAlignment="1" applyProtection="1">
      <alignment horizontal="right" vertical="center"/>
    </xf>
    <xf numFmtId="3" fontId="23" fillId="0" borderId="202" xfId="0" applyNumberFormat="1" applyFont="1" applyBorder="1" applyAlignment="1">
      <alignment horizontal="right" vertical="center"/>
    </xf>
    <xf numFmtId="4" fontId="23" fillId="0" borderId="202" xfId="0" applyNumberFormat="1" applyFont="1" applyBorder="1" applyAlignment="1">
      <alignment horizontal="right" vertic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27" fillId="0" borderId="11" xfId="0" applyFont="1" applyBorder="1"/>
    <xf numFmtId="0" fontId="0" fillId="0" borderId="11" xfId="0" applyBorder="1"/>
    <xf numFmtId="0" fontId="7" fillId="0" borderId="3" xfId="0" applyFont="1" applyBorder="1" applyAlignment="1">
      <alignment horizontal="center" vertical="center"/>
    </xf>
    <xf numFmtId="0" fontId="0" fillId="0" borderId="18" xfId="0" applyBorder="1"/>
    <xf numFmtId="3" fontId="15" fillId="0" borderId="51" xfId="0" applyNumberFormat="1" applyFont="1" applyBorder="1"/>
    <xf numFmtId="3" fontId="15" fillId="0" borderId="154" xfId="0" applyNumberFormat="1" applyFont="1" applyBorder="1"/>
    <xf numFmtId="3" fontId="24" fillId="0" borderId="154" xfId="0" applyNumberFormat="1" applyFont="1" applyBorder="1" applyAlignment="1">
      <alignment vertical="center"/>
    </xf>
    <xf numFmtId="0" fontId="15" fillId="0" borderId="189" xfId="0" applyFont="1" applyBorder="1"/>
    <xf numFmtId="4" fontId="15" fillId="0" borderId="189" xfId="1" applyNumberFormat="1" applyFont="1" applyFill="1" applyBorder="1" applyAlignment="1" applyProtection="1">
      <alignment horizontal="right" vertical="center"/>
    </xf>
    <xf numFmtId="4" fontId="15" fillId="0" borderId="189" xfId="1" applyNumberFormat="1" applyFont="1" applyFill="1" applyBorder="1" applyAlignment="1" applyProtection="1">
      <alignment vertical="center"/>
    </xf>
    <xf numFmtId="3" fontId="15" fillId="0" borderId="189" xfId="0" applyNumberFormat="1" applyFont="1" applyBorder="1" applyAlignment="1">
      <alignment horizontal="right" vertical="center"/>
    </xf>
    <xf numFmtId="4" fontId="15" fillId="0" borderId="189" xfId="0" applyNumberFormat="1" applyFont="1" applyBorder="1" applyAlignment="1">
      <alignment vertical="center"/>
    </xf>
    <xf numFmtId="0" fontId="15" fillId="0" borderId="190" xfId="0" applyFont="1" applyBorder="1" applyAlignment="1">
      <alignment vertical="center"/>
    </xf>
    <xf numFmtId="0" fontId="15" fillId="0" borderId="151" xfId="0" applyFont="1" applyBorder="1"/>
    <xf numFmtId="0" fontId="0" fillId="0" borderId="96" xfId="0" applyBorder="1"/>
    <xf numFmtId="4" fontId="14" fillId="0" borderId="195" xfId="0" applyNumberFormat="1" applyFont="1" applyBorder="1"/>
    <xf numFmtId="0" fontId="14" fillId="0" borderId="213" xfId="0" applyFont="1" applyBorder="1"/>
    <xf numFmtId="4" fontId="14" fillId="0" borderId="214" xfId="1" applyNumberFormat="1" applyFont="1" applyFill="1" applyBorder="1" applyAlignment="1" applyProtection="1">
      <alignment vertical="center"/>
    </xf>
    <xf numFmtId="4" fontId="14" fillId="0" borderId="215" xfId="0" applyNumberFormat="1" applyFont="1" applyBorder="1" applyAlignment="1">
      <alignment vertical="center"/>
    </xf>
    <xf numFmtId="0" fontId="14" fillId="0" borderId="216" xfId="0" applyFont="1" applyBorder="1"/>
    <xf numFmtId="0" fontId="15" fillId="0" borderId="217" xfId="0" applyFont="1" applyBorder="1"/>
    <xf numFmtId="0" fontId="15" fillId="0" borderId="218" xfId="0" applyFont="1" applyBorder="1"/>
    <xf numFmtId="0" fontId="15" fillId="0" borderId="219" xfId="0" applyFont="1" applyBorder="1"/>
    <xf numFmtId="0" fontId="15" fillId="0" borderId="216" xfId="0" applyFont="1" applyBorder="1"/>
    <xf numFmtId="4" fontId="24" fillId="0" borderId="215" xfId="0" applyNumberFormat="1" applyFont="1" applyBorder="1" applyAlignment="1">
      <alignment vertical="center"/>
    </xf>
    <xf numFmtId="0" fontId="24" fillId="0" borderId="216" xfId="0" applyFont="1" applyBorder="1" applyAlignment="1">
      <alignment vertical="center"/>
    </xf>
    <xf numFmtId="0" fontId="0" fillId="0" borderId="220" xfId="0" applyBorder="1"/>
    <xf numFmtId="0" fontId="0" fillId="0" borderId="221" xfId="0" applyBorder="1"/>
    <xf numFmtId="0" fontId="0" fillId="0" borderId="210" xfId="0" applyBorder="1" applyAlignment="1">
      <alignment horizontal="center"/>
    </xf>
    <xf numFmtId="4" fontId="1" fillId="0" borderId="210" xfId="0" applyNumberFormat="1" applyFont="1" applyBorder="1"/>
    <xf numFmtId="4" fontId="15" fillId="0" borderId="210" xfId="0" applyNumberFormat="1" applyFont="1" applyFill="1" applyBorder="1"/>
    <xf numFmtId="4" fontId="15" fillId="0" borderId="138" xfId="1" applyNumberFormat="1" applyFont="1" applyFill="1" applyBorder="1" applyAlignment="1" applyProtection="1">
      <alignment vertical="center"/>
    </xf>
    <xf numFmtId="4" fontId="27" fillId="0" borderId="210" xfId="0" applyNumberFormat="1" applyFont="1" applyBorder="1"/>
    <xf numFmtId="4" fontId="23" fillId="0" borderId="221" xfId="0" applyNumberFormat="1" applyFont="1" applyBorder="1" applyAlignment="1">
      <alignment vertical="center"/>
    </xf>
    <xf numFmtId="4" fontId="27" fillId="0" borderId="212" xfId="0" applyNumberFormat="1" applyFont="1" applyBorder="1"/>
    <xf numFmtId="0" fontId="15" fillId="0" borderId="222" xfId="0" applyFont="1" applyBorder="1" applyAlignment="1">
      <alignment horizontal="center"/>
    </xf>
    <xf numFmtId="0" fontId="15" fillId="0" borderId="223" xfId="0" applyFont="1" applyBorder="1"/>
    <xf numFmtId="0" fontId="15" fillId="0" borderId="224" xfId="0" applyFont="1" applyBorder="1"/>
    <xf numFmtId="3" fontId="15" fillId="0" borderId="223" xfId="0" applyNumberFormat="1" applyFont="1" applyBorder="1"/>
    <xf numFmtId="4" fontId="15" fillId="0" borderId="224" xfId="0" applyNumberFormat="1" applyFont="1" applyBorder="1" applyAlignment="1">
      <alignment horizontal="right"/>
    </xf>
    <xf numFmtId="4" fontId="23" fillId="0" borderId="224" xfId="0" applyNumberFormat="1" applyFont="1" applyBorder="1" applyAlignment="1">
      <alignment horizontal="right"/>
    </xf>
    <xf numFmtId="0" fontId="14" fillId="0" borderId="145" xfId="0" applyFont="1" applyBorder="1"/>
    <xf numFmtId="4" fontId="14" fillId="0" borderId="172" xfId="0" applyNumberFormat="1" applyFont="1" applyBorder="1" applyAlignment="1">
      <alignment vertical="center"/>
    </xf>
    <xf numFmtId="4" fontId="14" fillId="0" borderId="163" xfId="0" applyNumberFormat="1" applyFont="1" applyBorder="1" applyAlignment="1">
      <alignment horizontal="right"/>
    </xf>
    <xf numFmtId="4" fontId="15" fillId="0" borderId="163" xfId="0" applyNumberFormat="1" applyFont="1" applyBorder="1" applyAlignment="1" applyProtection="1">
      <alignment vertical="center"/>
      <protection locked="0"/>
    </xf>
    <xf numFmtId="4" fontId="15" fillId="0" borderId="163" xfId="0" applyNumberFormat="1" applyFont="1" applyBorder="1" applyAlignment="1" applyProtection="1">
      <alignment horizontal="right" vertical="center"/>
      <protection locked="0"/>
    </xf>
    <xf numFmtId="3" fontId="15" fillId="0" borderId="163" xfId="0" applyNumberFormat="1" applyFont="1" applyBorder="1" applyAlignment="1" applyProtection="1">
      <alignment vertical="center"/>
      <protection locked="0"/>
    </xf>
    <xf numFmtId="4" fontId="23" fillId="0" borderId="45" xfId="0" applyNumberFormat="1" applyFont="1" applyBorder="1" applyAlignment="1" applyProtection="1">
      <alignment horizontal="right" vertical="center"/>
      <protection locked="0"/>
    </xf>
    <xf numFmtId="3" fontId="23" fillId="0" borderId="4" xfId="0" applyNumberFormat="1" applyFont="1" applyBorder="1" applyAlignment="1" applyProtection="1">
      <alignment vertical="center"/>
      <protection locked="0"/>
    </xf>
    <xf numFmtId="4" fontId="23" fillId="0" borderId="4" xfId="0" applyNumberFormat="1" applyFont="1" applyBorder="1" applyAlignment="1" applyProtection="1">
      <alignment horizontal="right" vertical="center"/>
      <protection locked="0"/>
    </xf>
    <xf numFmtId="4" fontId="24" fillId="0" borderId="154" xfId="0" applyNumberFormat="1" applyFont="1" applyBorder="1" applyAlignment="1" applyProtection="1">
      <alignment horizontal="right" vertical="center"/>
      <protection locked="0"/>
    </xf>
    <xf numFmtId="1" fontId="14" fillId="0" borderId="198" xfId="0" applyNumberFormat="1" applyFont="1" applyBorder="1" applyAlignment="1">
      <alignment horizontal="center" vertical="center"/>
    </xf>
    <xf numFmtId="4" fontId="14" fillId="0" borderId="198" xfId="1" applyNumberFormat="1" applyFont="1" applyFill="1" applyBorder="1" applyAlignment="1" applyProtection="1">
      <alignment vertical="center"/>
    </xf>
    <xf numFmtId="4" fontId="14" fillId="0" borderId="198" xfId="1" applyNumberFormat="1" applyFont="1" applyFill="1" applyBorder="1" applyAlignment="1" applyProtection="1">
      <alignment horizontal="right" vertical="center"/>
    </xf>
    <xf numFmtId="0" fontId="15" fillId="0" borderId="189" xfId="0" applyFont="1" applyBorder="1" applyAlignment="1">
      <alignment vertical="center"/>
    </xf>
    <xf numFmtId="1" fontId="15" fillId="0" borderId="198" xfId="0" applyNumberFormat="1" applyFont="1" applyBorder="1" applyAlignment="1">
      <alignment horizontal="center"/>
    </xf>
    <xf numFmtId="4" fontId="14" fillId="0" borderId="198" xfId="0" applyNumberFormat="1" applyFont="1" applyBorder="1"/>
    <xf numFmtId="4" fontId="14" fillId="0" borderId="198" xfId="0" applyNumberFormat="1" applyFont="1" applyBorder="1" applyAlignment="1">
      <alignment horizontal="right"/>
    </xf>
    <xf numFmtId="1" fontId="15" fillId="0" borderId="138" xfId="0" applyNumberFormat="1" applyFont="1" applyBorder="1" applyAlignment="1">
      <alignment horizontal="center"/>
    </xf>
    <xf numFmtId="0" fontId="15" fillId="0" borderId="138" xfId="0" applyFont="1" applyBorder="1" applyAlignment="1">
      <alignment vertical="center"/>
    </xf>
    <xf numFmtId="4" fontId="15" fillId="0" borderId="138" xfId="0" applyNumberFormat="1" applyFont="1" applyBorder="1"/>
    <xf numFmtId="4" fontId="15" fillId="0" borderId="138" xfId="0" applyNumberFormat="1" applyFont="1" applyBorder="1" applyAlignment="1">
      <alignment horizontal="right"/>
    </xf>
    <xf numFmtId="3" fontId="15" fillId="0" borderId="138" xfId="0" applyNumberFormat="1" applyFont="1" applyBorder="1"/>
    <xf numFmtId="4" fontId="15" fillId="0" borderId="211" xfId="0" applyNumberFormat="1" applyFont="1" applyBorder="1" applyAlignment="1">
      <alignment horizontal="right"/>
    </xf>
    <xf numFmtId="0" fontId="15" fillId="0" borderId="137" xfId="0" applyFont="1" applyBorder="1"/>
    <xf numFmtId="0" fontId="14" fillId="0" borderId="181" xfId="0" applyFont="1" applyBorder="1"/>
    <xf numFmtId="0" fontId="15" fillId="0" borderId="198" xfId="0" applyFont="1" applyBorder="1" applyAlignment="1">
      <alignment horizontal="center"/>
    </xf>
    <xf numFmtId="49" fontId="15" fillId="0" borderId="189" xfId="0" applyNumberFormat="1" applyFont="1" applyBorder="1" applyAlignment="1">
      <alignment horizontal="center" vertical="center"/>
    </xf>
    <xf numFmtId="3" fontId="15" fillId="0" borderId="189" xfId="0" applyNumberFormat="1" applyFont="1" applyBorder="1" applyAlignment="1">
      <alignment vertical="center" wrapText="1"/>
    </xf>
    <xf numFmtId="3" fontId="15" fillId="0" borderId="189" xfId="0" applyNumberFormat="1" applyFont="1" applyBorder="1" applyAlignment="1">
      <alignment vertical="center"/>
    </xf>
    <xf numFmtId="4" fontId="15" fillId="0" borderId="189" xfId="0" applyNumberFormat="1" applyFont="1" applyBorder="1" applyAlignment="1">
      <alignment horizontal="right" vertical="center"/>
    </xf>
    <xf numFmtId="0" fontId="15" fillId="0" borderId="190" xfId="0" applyFont="1" applyBorder="1"/>
    <xf numFmtId="2" fontId="15" fillId="0" borderId="11" xfId="0" applyNumberFormat="1" applyFont="1" applyBorder="1" applyAlignment="1">
      <alignment horizontal="right"/>
    </xf>
    <xf numFmtId="0" fontId="15" fillId="0" borderId="160" xfId="0" applyFont="1" applyBorder="1" applyAlignment="1">
      <alignment vertical="center"/>
    </xf>
    <xf numFmtId="0" fontId="15" fillId="0" borderId="224" xfId="0" applyFont="1" applyBorder="1" applyAlignment="1">
      <alignment horizontal="center" vertical="center"/>
    </xf>
    <xf numFmtId="0" fontId="15" fillId="0" borderId="224" xfId="0" applyFont="1" applyBorder="1" applyAlignment="1">
      <alignment vertical="center"/>
    </xf>
    <xf numFmtId="4" fontId="15" fillId="0" borderId="223" xfId="0" applyNumberFormat="1" applyFont="1" applyBorder="1" applyAlignment="1">
      <alignment vertical="center"/>
    </xf>
    <xf numFmtId="3" fontId="23" fillId="0" borderId="224" xfId="0" applyNumberFormat="1" applyFont="1" applyBorder="1" applyAlignment="1">
      <alignment vertical="center"/>
    </xf>
    <xf numFmtId="4" fontId="23" fillId="0" borderId="224" xfId="0" applyNumberFormat="1" applyFont="1" applyBorder="1" applyAlignment="1">
      <alignment horizontal="right" vertical="center"/>
    </xf>
    <xf numFmtId="0" fontId="23" fillId="0" borderId="224" xfId="0" applyFont="1" applyBorder="1" applyAlignment="1">
      <alignment vertical="center"/>
    </xf>
    <xf numFmtId="0" fontId="15" fillId="0" borderId="225" xfId="0" applyFont="1" applyBorder="1" applyAlignment="1">
      <alignment horizontal="center" vertical="center"/>
    </xf>
    <xf numFmtId="49" fontId="15" fillId="0" borderId="225" xfId="0" applyNumberFormat="1" applyFont="1" applyBorder="1" applyAlignment="1">
      <alignment vertical="center"/>
    </xf>
    <xf numFmtId="3" fontId="15" fillId="0" borderId="225" xfId="0" applyNumberFormat="1" applyFont="1" applyBorder="1" applyAlignment="1">
      <alignment vertical="center"/>
    </xf>
    <xf numFmtId="4" fontId="15" fillId="0" borderId="225" xfId="0" applyNumberFormat="1" applyFont="1" applyBorder="1" applyAlignment="1">
      <alignment horizontal="right" vertical="center"/>
    </xf>
    <xf numFmtId="0" fontId="15" fillId="0" borderId="226" xfId="0" applyFont="1" applyBorder="1" applyAlignment="1">
      <alignment vertical="center"/>
    </xf>
    <xf numFmtId="0" fontId="15" fillId="0" borderId="227" xfId="0" applyFont="1" applyBorder="1" applyAlignment="1">
      <alignment horizontal="center" vertical="center"/>
    </xf>
    <xf numFmtId="0" fontId="15" fillId="0" borderId="228" xfId="0" applyFont="1" applyBorder="1" applyAlignment="1">
      <alignment horizontal="center" vertical="center"/>
    </xf>
    <xf numFmtId="0" fontId="14" fillId="0" borderId="228" xfId="0" applyFont="1" applyBorder="1" applyAlignment="1">
      <alignment vertical="center"/>
    </xf>
    <xf numFmtId="3" fontId="14" fillId="0" borderId="228" xfId="0" applyNumberFormat="1" applyFont="1" applyBorder="1" applyAlignment="1">
      <alignment vertical="center"/>
    </xf>
    <xf numFmtId="4" fontId="14" fillId="0" borderId="228" xfId="0" applyNumberFormat="1" applyFont="1" applyBorder="1" applyAlignment="1">
      <alignment horizontal="right" vertical="center"/>
    </xf>
    <xf numFmtId="0" fontId="14" fillId="0" borderId="229" xfId="0" applyFont="1" applyBorder="1" applyAlignment="1">
      <alignment vertical="center"/>
    </xf>
    <xf numFmtId="4" fontId="23" fillId="0" borderId="45" xfId="0" applyNumberFormat="1" applyFont="1" applyBorder="1" applyAlignment="1">
      <alignment horizontal="right" vertical="center" wrapText="1"/>
    </xf>
    <xf numFmtId="0" fontId="14" fillId="0" borderId="227" xfId="0" applyFont="1" applyBorder="1" applyAlignment="1">
      <alignment horizontal="center" vertical="center"/>
    </xf>
    <xf numFmtId="0" fontId="14" fillId="0" borderId="227" xfId="0" applyFont="1" applyBorder="1" applyAlignment="1">
      <alignment vertical="center"/>
    </xf>
    <xf numFmtId="3" fontId="14" fillId="0" borderId="227" xfId="1" applyNumberFormat="1" applyFont="1" applyFill="1" applyBorder="1" applyAlignment="1" applyProtection="1">
      <alignment vertical="center"/>
    </xf>
    <xf numFmtId="4" fontId="14" fillId="0" borderId="230" xfId="1" applyNumberFormat="1" applyFont="1" applyFill="1" applyBorder="1" applyAlignment="1" applyProtection="1">
      <alignment horizontal="right" vertical="center"/>
    </xf>
    <xf numFmtId="3" fontId="14" fillId="0" borderId="230" xfId="0" applyNumberFormat="1" applyFont="1" applyBorder="1" applyAlignment="1">
      <alignment vertical="center"/>
    </xf>
    <xf numFmtId="4" fontId="14" fillId="0" borderId="230" xfId="0" applyNumberFormat="1" applyFont="1" applyBorder="1" applyAlignment="1">
      <alignment horizontal="right" vertical="center"/>
    </xf>
    <xf numFmtId="0" fontId="14" fillId="0" borderId="231" xfId="0" applyFont="1" applyBorder="1" applyAlignment="1">
      <alignment vertical="center"/>
    </xf>
    <xf numFmtId="0" fontId="15" fillId="4" borderId="232" xfId="0" applyFont="1" applyFill="1" applyBorder="1" applyAlignment="1">
      <alignment horizontal="center" vertical="center"/>
    </xf>
    <xf numFmtId="0" fontId="15" fillId="4" borderId="225" xfId="0" applyFont="1" applyFill="1" applyBorder="1" applyAlignment="1">
      <alignment horizontal="center" vertical="center"/>
    </xf>
    <xf numFmtId="0" fontId="15" fillId="4" borderId="225" xfId="0" applyFont="1" applyFill="1" applyBorder="1" applyAlignment="1">
      <alignment vertical="center" wrapText="1"/>
    </xf>
    <xf numFmtId="3" fontId="15" fillId="4" borderId="225" xfId="0" applyNumberFormat="1" applyFont="1" applyFill="1" applyBorder="1" applyAlignment="1">
      <alignment vertical="center"/>
    </xf>
    <xf numFmtId="4" fontId="15" fillId="0" borderId="225" xfId="0" applyNumberFormat="1" applyFont="1" applyBorder="1" applyAlignment="1">
      <alignment horizontal="right" vertical="center" wrapText="1"/>
    </xf>
    <xf numFmtId="0" fontId="14" fillId="4" borderId="226" xfId="0" applyFont="1" applyFill="1" applyBorder="1" applyAlignment="1">
      <alignment vertical="center"/>
    </xf>
    <xf numFmtId="0" fontId="15" fillId="4" borderId="227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3" fontId="15" fillId="4" borderId="45" xfId="0" applyNumberFormat="1" applyFont="1" applyFill="1" applyBorder="1" applyAlignment="1">
      <alignment vertical="center"/>
    </xf>
    <xf numFmtId="0" fontId="14" fillId="4" borderId="46" xfId="0" applyFont="1" applyFill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3" fontId="23" fillId="0" borderId="8" xfId="0" applyNumberFormat="1" applyFont="1" applyBorder="1"/>
    <xf numFmtId="0" fontId="23" fillId="0" borderId="19" xfId="0" applyFont="1" applyBorder="1"/>
    <xf numFmtId="3" fontId="23" fillId="0" borderId="12" xfId="0" applyNumberFormat="1" applyFont="1" applyBorder="1"/>
    <xf numFmtId="0" fontId="23" fillId="0" borderId="3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14" fillId="0" borderId="228" xfId="0" applyNumberFormat="1" applyFont="1" applyBorder="1" applyAlignment="1">
      <alignment horizontal="center" vertical="center"/>
    </xf>
    <xf numFmtId="4" fontId="14" fillId="0" borderId="228" xfId="0" applyNumberFormat="1" applyFont="1" applyBorder="1" applyAlignment="1">
      <alignment vertical="center"/>
    </xf>
    <xf numFmtId="1" fontId="15" fillId="0" borderId="232" xfId="0" applyNumberFormat="1" applyFont="1" applyBorder="1" applyAlignment="1">
      <alignment horizontal="center" vertical="center"/>
    </xf>
    <xf numFmtId="0" fontId="15" fillId="0" borderId="232" xfId="0" applyFont="1" applyBorder="1" applyAlignment="1">
      <alignment vertical="center" wrapText="1"/>
    </xf>
    <xf numFmtId="4" fontId="15" fillId="0" borderId="225" xfId="0" applyNumberFormat="1" applyFont="1" applyBorder="1" applyAlignment="1">
      <alignment vertical="center"/>
    </xf>
    <xf numFmtId="4" fontId="23" fillId="0" borderId="225" xfId="0" applyNumberFormat="1" applyFont="1" applyBorder="1" applyAlignment="1">
      <alignment horizontal="right" vertical="center"/>
    </xf>
    <xf numFmtId="0" fontId="23" fillId="0" borderId="226" xfId="0" applyFont="1" applyBorder="1" applyAlignment="1">
      <alignment vertical="center"/>
    </xf>
    <xf numFmtId="0" fontId="14" fillId="0" borderId="18" xfId="0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4" fontId="15" fillId="0" borderId="14" xfId="0" applyNumberFormat="1" applyFont="1" applyBorder="1" applyAlignment="1">
      <alignment horizontal="right" vertical="center"/>
    </xf>
    <xf numFmtId="0" fontId="15" fillId="2" borderId="114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/>
    </xf>
    <xf numFmtId="0" fontId="15" fillId="0" borderId="9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5" fillId="0" borderId="140" xfId="0" applyFont="1" applyBorder="1" applyAlignment="1">
      <alignment horizontal="center" vertical="center"/>
    </xf>
    <xf numFmtId="0" fontId="15" fillId="0" borderId="153" xfId="0" applyFont="1" applyBorder="1" applyAlignment="1">
      <alignment horizontal="center" vertical="center"/>
    </xf>
    <xf numFmtId="0" fontId="16" fillId="2" borderId="114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5" fillId="2" borderId="114" xfId="0" applyFont="1" applyFill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15" zoomScaleNormal="11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ColWidth="9.109375" defaultRowHeight="13.2" x14ac:dyDescent="0.25"/>
  <cols>
    <col min="1" max="1" width="5.33203125" style="1" customWidth="1"/>
    <col min="2" max="2" width="7.66406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109375" style="1"/>
    <col min="8" max="8" width="14.6640625" style="1" customWidth="1"/>
    <col min="9" max="10" width="9.109375" style="1"/>
    <col min="11" max="11" width="8.6640625" style="1" customWidth="1"/>
    <col min="12" max="12" width="8.5546875" style="1" customWidth="1"/>
    <col min="13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 t="s">
        <v>0</v>
      </c>
      <c r="J1" s="51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 t="s">
        <v>213</v>
      </c>
      <c r="J2" s="51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 t="s">
        <v>264</v>
      </c>
      <c r="J3" s="51"/>
      <c r="K3" s="49"/>
    </row>
    <row r="4" spans="1:11" ht="13.8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3.8" x14ac:dyDescent="0.25">
      <c r="A5" s="54"/>
      <c r="B5" s="54"/>
      <c r="C5" s="54"/>
      <c r="D5" s="55" t="s">
        <v>270</v>
      </c>
      <c r="E5" s="54"/>
      <c r="F5" s="54"/>
      <c r="G5" s="54"/>
      <c r="H5" s="54"/>
      <c r="I5" s="54"/>
      <c r="J5" s="54"/>
      <c r="K5" s="54"/>
    </row>
    <row r="6" spans="1:11" ht="13.8" x14ac:dyDescent="0.25">
      <c r="A6" s="54"/>
      <c r="B6" s="54"/>
      <c r="C6" s="54"/>
      <c r="D6" s="55"/>
      <c r="E6" s="54"/>
      <c r="F6" s="54"/>
      <c r="G6" s="54"/>
      <c r="H6" s="54"/>
      <c r="I6" s="54"/>
      <c r="J6" s="54"/>
      <c r="K6" s="54"/>
    </row>
    <row r="7" spans="1:11" ht="13.8" x14ac:dyDescent="0.25">
      <c r="A7" s="49"/>
      <c r="B7" s="49"/>
      <c r="C7" s="56"/>
      <c r="D7" s="49"/>
      <c r="E7" s="49"/>
      <c r="F7" s="49"/>
      <c r="G7" s="49"/>
      <c r="H7" s="49"/>
      <c r="I7" s="49"/>
      <c r="J7" s="49"/>
      <c r="K7" s="49"/>
    </row>
    <row r="8" spans="1:11" ht="13.8" x14ac:dyDescent="0.25">
      <c r="A8" s="57"/>
      <c r="B8" s="58"/>
      <c r="C8" s="59"/>
      <c r="D8" s="1824" t="s">
        <v>1</v>
      </c>
      <c r="E8" s="60" t="s">
        <v>2</v>
      </c>
      <c r="F8" s="61" t="s">
        <v>3</v>
      </c>
      <c r="G8" s="61" t="s">
        <v>4</v>
      </c>
      <c r="H8" s="61" t="s">
        <v>5</v>
      </c>
      <c r="I8" s="61" t="s">
        <v>4</v>
      </c>
      <c r="J8" s="61" t="s">
        <v>4</v>
      </c>
      <c r="K8" s="62"/>
    </row>
    <row r="9" spans="1:11" ht="13.8" x14ac:dyDescent="0.25">
      <c r="A9" s="63" t="s">
        <v>6</v>
      </c>
      <c r="B9" s="64" t="s">
        <v>7</v>
      </c>
      <c r="C9" s="65" t="s">
        <v>8</v>
      </c>
      <c r="D9" s="1824"/>
      <c r="E9" s="66" t="s">
        <v>9</v>
      </c>
      <c r="F9" s="67" t="s">
        <v>10</v>
      </c>
      <c r="G9" s="68" t="s">
        <v>11</v>
      </c>
      <c r="H9" s="67" t="s">
        <v>12</v>
      </c>
      <c r="I9" s="68" t="s">
        <v>13</v>
      </c>
      <c r="J9" s="68" t="s">
        <v>14</v>
      </c>
      <c r="K9" s="69" t="s">
        <v>15</v>
      </c>
    </row>
    <row r="10" spans="1:11" ht="13.8" x14ac:dyDescent="0.25">
      <c r="A10" s="63"/>
      <c r="B10" s="64"/>
      <c r="C10" s="65"/>
      <c r="D10" s="1824"/>
      <c r="E10" s="66" t="s">
        <v>247</v>
      </c>
      <c r="F10" s="67" t="s">
        <v>265</v>
      </c>
      <c r="G10" s="67" t="s">
        <v>16</v>
      </c>
      <c r="H10" s="67" t="s">
        <v>266</v>
      </c>
      <c r="I10" s="67" t="s">
        <v>16</v>
      </c>
      <c r="J10" s="67" t="s">
        <v>16</v>
      </c>
      <c r="K10" s="70"/>
    </row>
    <row r="11" spans="1:11" s="7" customFormat="1" ht="10.5" customHeight="1" thickTop="1" thickBot="1" x14ac:dyDescent="0.3">
      <c r="A11" s="71">
        <v>1</v>
      </c>
      <c r="B11" s="72">
        <v>2</v>
      </c>
      <c r="C11" s="73">
        <v>3</v>
      </c>
      <c r="D11" s="73">
        <v>4</v>
      </c>
      <c r="E11" s="74">
        <v>5</v>
      </c>
      <c r="F11" s="73">
        <v>6</v>
      </c>
      <c r="G11" s="73">
        <v>7</v>
      </c>
      <c r="H11" s="73">
        <v>8</v>
      </c>
      <c r="I11" s="73">
        <v>9</v>
      </c>
      <c r="J11" s="73">
        <v>10</v>
      </c>
      <c r="K11" s="75">
        <v>11</v>
      </c>
    </row>
    <row r="12" spans="1:11" s="8" customFormat="1" ht="21.75" customHeight="1" thickTop="1" thickBot="1" x14ac:dyDescent="0.3">
      <c r="A12" s="40" t="s">
        <v>17</v>
      </c>
      <c r="B12" s="41"/>
      <c r="C12" s="41"/>
      <c r="D12" s="42" t="s">
        <v>18</v>
      </c>
      <c r="E12" s="43">
        <f>SUM(E13)</f>
        <v>5000</v>
      </c>
      <c r="F12" s="44">
        <f>SUM(F13)</f>
        <v>5000</v>
      </c>
      <c r="G12" s="45">
        <f>SUM(F12/E12*100)</f>
        <v>100</v>
      </c>
      <c r="H12" s="46">
        <f>SUM(H13)</f>
        <v>4000</v>
      </c>
      <c r="I12" s="47">
        <f>SUM(H12/F12*100)</f>
        <v>80</v>
      </c>
      <c r="J12" s="47">
        <f>SUM(H12/E12*100)</f>
        <v>80</v>
      </c>
      <c r="K12" s="48"/>
    </row>
    <row r="13" spans="1:11" s="9" customFormat="1" ht="28.5" customHeight="1" x14ac:dyDescent="0.25">
      <c r="A13" s="85"/>
      <c r="B13" s="86" t="s">
        <v>19</v>
      </c>
      <c r="C13" s="87"/>
      <c r="D13" s="76" t="s">
        <v>20</v>
      </c>
      <c r="E13" s="88">
        <f>SUM(E14)</f>
        <v>5000</v>
      </c>
      <c r="F13" s="88">
        <f>SUM(F14)</f>
        <v>5000</v>
      </c>
      <c r="G13" s="89">
        <f>SUM(F13/E13*100)</f>
        <v>100</v>
      </c>
      <c r="H13" s="90">
        <f>SUM(H14)</f>
        <v>4000</v>
      </c>
      <c r="I13" s="91">
        <f>SUM(H13/F13*100)</f>
        <v>80</v>
      </c>
      <c r="J13" s="92">
        <f>SUM(H13/E13*100)</f>
        <v>80</v>
      </c>
      <c r="K13" s="93"/>
    </row>
    <row r="14" spans="1:11" s="10" customFormat="1" ht="15" customHeight="1" x14ac:dyDescent="0.25">
      <c r="A14" s="77"/>
      <c r="B14" s="78"/>
      <c r="C14" s="78" t="s">
        <v>21</v>
      </c>
      <c r="D14" s="79" t="s">
        <v>22</v>
      </c>
      <c r="E14" s="80">
        <v>5000</v>
      </c>
      <c r="F14" s="80">
        <v>5000</v>
      </c>
      <c r="G14" s="81">
        <f>SUM(F14/E14*100)</f>
        <v>100</v>
      </c>
      <c r="H14" s="82">
        <v>4000</v>
      </c>
      <c r="I14" s="83">
        <f>SUM(H14/F14*100)</f>
        <v>80</v>
      </c>
      <c r="J14" s="83">
        <f>SUM(H14/E14*100)</f>
        <v>80</v>
      </c>
      <c r="K14" s="84"/>
    </row>
    <row r="15" spans="1:11" x14ac:dyDescent="0.25">
      <c r="B15" s="11"/>
      <c r="C15" s="12"/>
      <c r="D15" s="11"/>
      <c r="E15" s="11"/>
      <c r="F15" s="11"/>
      <c r="G15" s="11"/>
      <c r="H15" s="11"/>
      <c r="I15" s="11"/>
      <c r="J15" s="11"/>
      <c r="K15" s="11"/>
    </row>
  </sheetData>
  <sheetProtection selectLockedCells="1" selectUnlockedCells="1"/>
  <mergeCells count="1">
    <mergeCell ref="D8:D10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15" zoomScaleNormal="11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I1" sqref="I1:I3"/>
    </sheetView>
  </sheetViews>
  <sheetFormatPr defaultColWidth="9.109375" defaultRowHeight="13.2" x14ac:dyDescent="0.25"/>
  <cols>
    <col min="1" max="1" width="5.33203125" style="1" customWidth="1"/>
    <col min="2" max="2" width="7.332031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109375" style="1"/>
    <col min="8" max="8" width="14.6640625" style="1" customWidth="1"/>
    <col min="9" max="10" width="9.109375" style="1"/>
    <col min="11" max="11" width="8.6640625" style="1" customWidth="1"/>
    <col min="12" max="16384" width="9.109375" style="1"/>
  </cols>
  <sheetData>
    <row r="1" spans="1:13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3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3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3" ht="13.8" x14ac:dyDescent="0.25">
      <c r="A4" s="53"/>
      <c r="B4" s="53"/>
      <c r="C4" s="53"/>
      <c r="D4" s="55" t="s">
        <v>269</v>
      </c>
      <c r="E4" s="53"/>
      <c r="F4" s="53"/>
      <c r="G4" s="53"/>
      <c r="H4" s="53"/>
      <c r="I4" s="53"/>
      <c r="J4" s="53"/>
      <c r="K4" s="53"/>
    </row>
    <row r="5" spans="1:13" ht="13.8" x14ac:dyDescent="0.25">
      <c r="A5" s="49"/>
      <c r="B5" s="49"/>
      <c r="C5" s="50"/>
      <c r="D5" s="99"/>
      <c r="E5" s="99"/>
      <c r="F5" s="49"/>
      <c r="G5" s="49"/>
      <c r="H5" s="49"/>
      <c r="I5" s="49"/>
      <c r="J5" s="52"/>
      <c r="K5" s="52"/>
    </row>
    <row r="6" spans="1:13" ht="13.8" x14ac:dyDescent="0.25">
      <c r="A6" s="49"/>
      <c r="B6" s="49"/>
      <c r="C6" s="56"/>
      <c r="D6" s="49"/>
      <c r="E6" s="49"/>
      <c r="F6" s="49"/>
      <c r="G6" s="49"/>
      <c r="H6" s="49"/>
      <c r="I6" s="49"/>
      <c r="J6" s="49"/>
      <c r="K6" s="49"/>
    </row>
    <row r="7" spans="1:13" ht="13.8" x14ac:dyDescent="0.25">
      <c r="A7" s="57"/>
      <c r="B7" s="100"/>
      <c r="C7" s="59"/>
      <c r="D7" s="1824" t="s">
        <v>1</v>
      </c>
      <c r="E7" s="60" t="s">
        <v>2</v>
      </c>
      <c r="F7" s="61" t="s">
        <v>3</v>
      </c>
      <c r="G7" s="61" t="s">
        <v>4</v>
      </c>
      <c r="H7" s="61" t="s">
        <v>5</v>
      </c>
      <c r="I7" s="61" t="s">
        <v>4</v>
      </c>
      <c r="J7" s="61" t="s">
        <v>4</v>
      </c>
      <c r="K7" s="62"/>
    </row>
    <row r="8" spans="1:13" ht="13.8" x14ac:dyDescent="0.25">
      <c r="A8" s="63" t="s">
        <v>6</v>
      </c>
      <c r="B8" s="65" t="s">
        <v>7</v>
      </c>
      <c r="C8" s="65" t="s">
        <v>8</v>
      </c>
      <c r="D8" s="1824"/>
      <c r="E8" s="66" t="s">
        <v>9</v>
      </c>
      <c r="F8" s="67" t="s">
        <v>10</v>
      </c>
      <c r="G8" s="68" t="s">
        <v>11</v>
      </c>
      <c r="H8" s="67" t="s">
        <v>12</v>
      </c>
      <c r="I8" s="68" t="s">
        <v>13</v>
      </c>
      <c r="J8" s="68" t="s">
        <v>14</v>
      </c>
      <c r="K8" s="69" t="s">
        <v>15</v>
      </c>
    </row>
    <row r="9" spans="1:13" ht="13.8" x14ac:dyDescent="0.25">
      <c r="A9" s="63"/>
      <c r="B9" s="65"/>
      <c r="C9" s="65"/>
      <c r="D9" s="1824"/>
      <c r="E9" s="66" t="s">
        <v>247</v>
      </c>
      <c r="F9" s="67" t="s">
        <v>265</v>
      </c>
      <c r="G9" s="67" t="s">
        <v>16</v>
      </c>
      <c r="H9" s="67" t="s">
        <v>266</v>
      </c>
      <c r="I9" s="67" t="s">
        <v>16</v>
      </c>
      <c r="J9" s="67" t="s">
        <v>16</v>
      </c>
      <c r="K9" s="70"/>
    </row>
    <row r="10" spans="1:13" s="7" customFormat="1" ht="10.5" customHeight="1" thickTop="1" thickBot="1" x14ac:dyDescent="0.3">
      <c r="A10" s="71">
        <v>1</v>
      </c>
      <c r="B10" s="73">
        <v>2</v>
      </c>
      <c r="C10" s="73">
        <v>3</v>
      </c>
      <c r="D10" s="73">
        <v>4</v>
      </c>
      <c r="E10" s="74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5">
        <v>11</v>
      </c>
    </row>
    <row r="11" spans="1:13" s="8" customFormat="1" ht="26.25" customHeight="1" thickTop="1" thickBot="1" x14ac:dyDescent="0.3">
      <c r="A11" s="94" t="s">
        <v>23</v>
      </c>
      <c r="B11" s="101"/>
      <c r="C11" s="95"/>
      <c r="D11" s="95" t="s">
        <v>24</v>
      </c>
      <c r="E11" s="43">
        <f>SUM(E12+E15)</f>
        <v>249000</v>
      </c>
      <c r="F11" s="43">
        <f>SUM(F12+F15)</f>
        <v>249000</v>
      </c>
      <c r="G11" s="96">
        <f t="shared" ref="G11:G17" si="0">SUM(F11/E11*100)</f>
        <v>100</v>
      </c>
      <c r="H11" s="46">
        <f>SUM(H12+H15)</f>
        <v>252200</v>
      </c>
      <c r="I11" s="47">
        <f t="shared" ref="I11:I17" si="1">SUM(H11/F11*100)</f>
        <v>101.285140562249</v>
      </c>
      <c r="J11" s="97">
        <f t="shared" ref="J11:J17" si="2">SUM(H11/E11*100)</f>
        <v>101.285140562249</v>
      </c>
      <c r="K11" s="48"/>
    </row>
    <row r="12" spans="1:13" s="8" customFormat="1" ht="15" customHeight="1" x14ac:dyDescent="0.25">
      <c r="A12" s="85"/>
      <c r="B12" s="139" t="s">
        <v>25</v>
      </c>
      <c r="C12" s="98"/>
      <c r="D12" s="102" t="s">
        <v>26</v>
      </c>
      <c r="E12" s="88">
        <f>SUM(E13:E14)</f>
        <v>181000</v>
      </c>
      <c r="F12" s="88">
        <f>SUM(F13:F14)</f>
        <v>181000</v>
      </c>
      <c r="G12" s="89">
        <f t="shared" si="0"/>
        <v>100</v>
      </c>
      <c r="H12" s="140">
        <f>SUM(H13:H14)</f>
        <v>183200</v>
      </c>
      <c r="I12" s="92">
        <f t="shared" si="1"/>
        <v>101.21546961325967</v>
      </c>
      <c r="J12" s="141">
        <f t="shared" si="2"/>
        <v>101.21546961325967</v>
      </c>
      <c r="K12" s="93"/>
    </row>
    <row r="13" spans="1:13" s="8" customFormat="1" ht="12.75" customHeight="1" x14ac:dyDescent="0.25">
      <c r="A13" s="103"/>
      <c r="B13" s="104"/>
      <c r="C13" s="105">
        <v>3030</v>
      </c>
      <c r="D13" s="106" t="s">
        <v>27</v>
      </c>
      <c r="E13" s="107">
        <v>171000</v>
      </c>
      <c r="F13" s="107">
        <v>171000</v>
      </c>
      <c r="G13" s="108">
        <f t="shared" si="0"/>
        <v>100</v>
      </c>
      <c r="H13" s="109">
        <v>174200</v>
      </c>
      <c r="I13" s="110">
        <f t="shared" si="1"/>
        <v>101.87134502923976</v>
      </c>
      <c r="J13" s="111">
        <f t="shared" si="2"/>
        <v>101.87134502923976</v>
      </c>
      <c r="K13" s="112"/>
      <c r="L13" s="13"/>
      <c r="M13" s="13"/>
    </row>
    <row r="14" spans="1:13" s="8" customFormat="1" ht="12.75" customHeight="1" x14ac:dyDescent="0.25">
      <c r="A14" s="103"/>
      <c r="B14" s="104"/>
      <c r="C14" s="113">
        <v>4300</v>
      </c>
      <c r="D14" s="114" t="s">
        <v>22</v>
      </c>
      <c r="E14" s="115">
        <v>10000</v>
      </c>
      <c r="F14" s="115">
        <v>10000</v>
      </c>
      <c r="G14" s="116">
        <f t="shared" si="0"/>
        <v>100</v>
      </c>
      <c r="H14" s="117">
        <v>9000</v>
      </c>
      <c r="I14" s="118">
        <f t="shared" si="1"/>
        <v>90</v>
      </c>
      <c r="J14" s="118">
        <f t="shared" si="2"/>
        <v>90</v>
      </c>
      <c r="K14" s="119"/>
      <c r="L14" s="13"/>
      <c r="M14" s="13"/>
    </row>
    <row r="15" spans="1:13" s="9" customFormat="1" ht="15" customHeight="1" x14ac:dyDescent="0.25">
      <c r="A15" s="94"/>
      <c r="B15" s="142" t="s">
        <v>28</v>
      </c>
      <c r="C15" s="143"/>
      <c r="D15" s="120" t="s">
        <v>29</v>
      </c>
      <c r="E15" s="144">
        <f>SUM(E16:E17)</f>
        <v>68000</v>
      </c>
      <c r="F15" s="144">
        <f>SUM(F16:F17)</f>
        <v>68000</v>
      </c>
      <c r="G15" s="145">
        <f t="shared" si="0"/>
        <v>100</v>
      </c>
      <c r="H15" s="146">
        <f>SUM(H16:H17)</f>
        <v>69000</v>
      </c>
      <c r="I15" s="147">
        <f t="shared" si="1"/>
        <v>101.47058823529412</v>
      </c>
      <c r="J15" s="148">
        <f t="shared" si="2"/>
        <v>101.47058823529412</v>
      </c>
      <c r="K15" s="149"/>
    </row>
    <row r="16" spans="1:13" s="9" customFormat="1" ht="12.75" customHeight="1" x14ac:dyDescent="0.25">
      <c r="A16" s="94"/>
      <c r="B16" s="150"/>
      <c r="C16" s="121" t="s">
        <v>30</v>
      </c>
      <c r="D16" s="122" t="s">
        <v>31</v>
      </c>
      <c r="E16" s="123">
        <v>2000</v>
      </c>
      <c r="F16" s="123">
        <v>2000</v>
      </c>
      <c r="G16" s="124">
        <f t="shared" si="0"/>
        <v>100</v>
      </c>
      <c r="H16" s="125">
        <v>3000</v>
      </c>
      <c r="I16" s="126">
        <f t="shared" si="1"/>
        <v>150</v>
      </c>
      <c r="J16" s="127">
        <f t="shared" si="2"/>
        <v>150</v>
      </c>
      <c r="K16" s="128"/>
    </row>
    <row r="17" spans="1:11" s="7" customFormat="1" ht="12.75" customHeight="1" thickBot="1" x14ac:dyDescent="0.3">
      <c r="A17" s="129"/>
      <c r="B17" s="130"/>
      <c r="C17" s="131">
        <v>4300</v>
      </c>
      <c r="D17" s="132" t="s">
        <v>22</v>
      </c>
      <c r="E17" s="133">
        <v>66000</v>
      </c>
      <c r="F17" s="133">
        <v>66000</v>
      </c>
      <c r="G17" s="134">
        <f t="shared" si="0"/>
        <v>100</v>
      </c>
      <c r="H17" s="135">
        <v>66000</v>
      </c>
      <c r="I17" s="136">
        <f t="shared" si="1"/>
        <v>100</v>
      </c>
      <c r="J17" s="137">
        <f t="shared" si="2"/>
        <v>100</v>
      </c>
      <c r="K17" s="138"/>
    </row>
  </sheetData>
  <sheetProtection selectLockedCells="1" selectUnlockedCells="1"/>
  <mergeCells count="1">
    <mergeCell ref="D7:D9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view="pageBreakPreview" zoomScale="115" zoomScaleNormal="100" zoomScaleSheetLayoutView="115" workbookViewId="0">
      <selection activeCell="F48" sqref="F48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4.6640625" style="3" customWidth="1"/>
    <col min="5" max="5" width="13.5546875" style="3" customWidth="1"/>
    <col min="6" max="6" width="14.6640625" style="1" customWidth="1"/>
    <col min="7" max="7" width="10.5546875" style="1" bestFit="1" customWidth="1"/>
    <col min="8" max="8" width="13.88671875" style="1" customWidth="1"/>
    <col min="9" max="10" width="10.5546875" style="1" bestFit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49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49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49"/>
      <c r="I3" s="51"/>
      <c r="J3" s="52"/>
      <c r="K3" s="49"/>
    </row>
    <row r="4" spans="1:11" ht="21" customHeight="1" x14ac:dyDescent="0.25">
      <c r="A4" s="49"/>
      <c r="B4" s="49"/>
      <c r="C4" s="50"/>
      <c r="D4" s="99" t="s">
        <v>268</v>
      </c>
      <c r="E4" s="99"/>
      <c r="F4" s="49"/>
      <c r="G4" s="49"/>
      <c r="H4" s="49"/>
      <c r="I4" s="51"/>
      <c r="J4" s="52"/>
      <c r="K4" s="49"/>
    </row>
    <row r="5" spans="1:11" ht="12" customHeight="1" x14ac:dyDescent="0.25">
      <c r="A5" s="49"/>
      <c r="B5" s="49"/>
      <c r="C5" s="50"/>
      <c r="D5" s="99"/>
      <c r="E5" s="99"/>
      <c r="F5" s="49"/>
      <c r="G5" s="49"/>
      <c r="H5" s="49"/>
      <c r="I5" s="49"/>
      <c r="J5" s="52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6.25" customHeight="1" thickTop="1" thickBot="1" x14ac:dyDescent="0.3">
      <c r="A10" s="275">
        <v>600</v>
      </c>
      <c r="B10" s="276"/>
      <c r="C10" s="276"/>
      <c r="D10" s="276" t="s">
        <v>33</v>
      </c>
      <c r="E10" s="43">
        <f>SUM(E16+E51+E13+E53)</f>
        <v>12949613</v>
      </c>
      <c r="F10" s="43">
        <f>SUM(F16+F51+F13+F53)</f>
        <v>12949613</v>
      </c>
      <c r="G10" s="96">
        <f t="shared" ref="G10:G54" si="0">SUM(F10/E10*100)</f>
        <v>100</v>
      </c>
      <c r="H10" s="43">
        <f>SUM(H16+H51+H13+H53)</f>
        <v>17082633</v>
      </c>
      <c r="I10" s="47">
        <f>SUM(H10/F10*100)</f>
        <v>131.91616614334342</v>
      </c>
      <c r="J10" s="97">
        <f t="shared" ref="J10:J52" si="1">SUM(H10/E10*100)</f>
        <v>131.91616614334342</v>
      </c>
      <c r="K10" s="152"/>
    </row>
    <row r="11" spans="1:11" s="8" customFormat="1" ht="26.25" hidden="1" customHeight="1" x14ac:dyDescent="0.25">
      <c r="A11" s="1411"/>
      <c r="B11" s="1312">
        <v>60001</v>
      </c>
      <c r="C11" s="1312"/>
      <c r="D11" s="1317" t="s">
        <v>260</v>
      </c>
      <c r="E11" s="1313"/>
      <c r="F11" s="1313"/>
      <c r="G11" s="1314"/>
      <c r="H11" s="1313">
        <f>SUM(H12)</f>
        <v>0</v>
      </c>
      <c r="I11" s="1315"/>
      <c r="J11" s="966"/>
      <c r="K11" s="1316"/>
    </row>
    <row r="12" spans="1:11" s="8" customFormat="1" ht="57" hidden="1" customHeight="1" thickBot="1" x14ac:dyDescent="0.3">
      <c r="A12" s="1411"/>
      <c r="B12" s="95"/>
      <c r="C12" s="155">
        <v>2330</v>
      </c>
      <c r="D12" s="1311" t="s">
        <v>261</v>
      </c>
      <c r="E12" s="157"/>
      <c r="F12" s="157"/>
      <c r="G12" s="158"/>
      <c r="H12" s="157"/>
      <c r="I12" s="160"/>
      <c r="J12" s="161"/>
      <c r="K12" s="1163"/>
    </row>
    <row r="13" spans="1:11" s="8" customFormat="1" ht="26.25" customHeight="1" x14ac:dyDescent="0.25">
      <c r="A13" s="1411"/>
      <c r="B13" s="584">
        <v>60004</v>
      </c>
      <c r="C13" s="584"/>
      <c r="D13" s="969" t="s">
        <v>234</v>
      </c>
      <c r="E13" s="1101">
        <f>SUM(E15)</f>
        <v>58771</v>
      </c>
      <c r="F13" s="1101">
        <f>SUM(F15)</f>
        <v>58771</v>
      </c>
      <c r="G13" s="89">
        <f t="shared" si="0"/>
        <v>100</v>
      </c>
      <c r="H13" s="1101">
        <f>SUM(H15)</f>
        <v>58780</v>
      </c>
      <c r="I13" s="92">
        <f>SUM(H13/F13*100)</f>
        <v>100.01531367511187</v>
      </c>
      <c r="J13" s="141">
        <f>SUM(H13/E13*100)</f>
        <v>100.01531367511187</v>
      </c>
      <c r="K13" s="1103"/>
    </row>
    <row r="14" spans="1:11" s="8" customFormat="1" ht="18" customHeight="1" x14ac:dyDescent="0.25">
      <c r="A14" s="1411"/>
      <c r="B14" s="1059"/>
      <c r="C14" s="1059"/>
      <c r="D14" s="635" t="s">
        <v>137</v>
      </c>
      <c r="E14" s="1102"/>
      <c r="F14" s="1102"/>
      <c r="G14" s="860"/>
      <c r="H14" s="964"/>
      <c r="I14" s="861"/>
      <c r="J14" s="966"/>
      <c r="K14" s="1316"/>
    </row>
    <row r="15" spans="1:11" s="8" customFormat="1" ht="59.25" customHeight="1" x14ac:dyDescent="0.25">
      <c r="A15" s="1411"/>
      <c r="B15" s="95"/>
      <c r="C15" s="155">
        <v>2320</v>
      </c>
      <c r="D15" s="1159" t="s">
        <v>164</v>
      </c>
      <c r="E15" s="157">
        <v>58771</v>
      </c>
      <c r="F15" s="157">
        <v>58771</v>
      </c>
      <c r="G15" s="158">
        <f t="shared" si="0"/>
        <v>100</v>
      </c>
      <c r="H15" s="157">
        <v>58780</v>
      </c>
      <c r="I15" s="1065">
        <f>SUM(H15/F15*100)</f>
        <v>100.01531367511187</v>
      </c>
      <c r="J15" s="319">
        <f>SUM(H15/E15*100)</f>
        <v>100.01531367511187</v>
      </c>
      <c r="K15" s="1163"/>
    </row>
    <row r="16" spans="1:11" s="9" customFormat="1" ht="15" customHeight="1" x14ac:dyDescent="0.25">
      <c r="A16" s="1411"/>
      <c r="B16" s="958">
        <v>60014</v>
      </c>
      <c r="C16" s="958"/>
      <c r="D16" s="1000" t="s">
        <v>34</v>
      </c>
      <c r="E16" s="976">
        <f>SUM(E22+E17)</f>
        <v>12289842</v>
      </c>
      <c r="F16" s="976">
        <f>SUM(F22+F17)</f>
        <v>12289842</v>
      </c>
      <c r="G16" s="977">
        <f t="shared" si="0"/>
        <v>100</v>
      </c>
      <c r="H16" s="1001">
        <f>SUM(H22+H17)</f>
        <v>17023853</v>
      </c>
      <c r="I16" s="978">
        <f t="shared" ref="I16:I52" si="2">SUM(H16/F16*100)</f>
        <v>138.51970594902684</v>
      </c>
      <c r="J16" s="979">
        <f t="shared" si="1"/>
        <v>138.51970594902684</v>
      </c>
      <c r="K16" s="1386"/>
    </row>
    <row r="17" spans="1:11" s="9" customFormat="1" ht="15" customHeight="1" x14ac:dyDescent="0.25">
      <c r="A17" s="1411"/>
      <c r="B17" s="95"/>
      <c r="C17" s="225"/>
      <c r="D17" s="226" t="s">
        <v>137</v>
      </c>
      <c r="E17" s="227">
        <f>SUM(E18:E21)</f>
        <v>24800</v>
      </c>
      <c r="F17" s="227">
        <f>SUM(F18:F21)</f>
        <v>24800</v>
      </c>
      <c r="G17" s="220">
        <f t="shared" si="0"/>
        <v>100</v>
      </c>
      <c r="H17" s="227">
        <f>SUM(H18:H21)</f>
        <v>24800</v>
      </c>
      <c r="I17" s="222">
        <f>SUM(H17/F17*100)</f>
        <v>100</v>
      </c>
      <c r="J17" s="223">
        <f>SUM(H17/E17*100)</f>
        <v>100</v>
      </c>
      <c r="K17" s="1294"/>
    </row>
    <row r="18" spans="1:11" s="9" customFormat="1" ht="67.5" customHeight="1" x14ac:dyDescent="0.25">
      <c r="A18" s="1411"/>
      <c r="B18" s="95"/>
      <c r="C18" s="954">
        <v>2310</v>
      </c>
      <c r="D18" s="1061" t="s">
        <v>147</v>
      </c>
      <c r="E18" s="982">
        <v>24800</v>
      </c>
      <c r="F18" s="982">
        <v>24800</v>
      </c>
      <c r="G18" s="1212">
        <f t="shared" si="0"/>
        <v>100</v>
      </c>
      <c r="H18" s="957">
        <v>24800</v>
      </c>
      <c r="I18" s="956">
        <f t="shared" si="2"/>
        <v>100</v>
      </c>
      <c r="J18" s="1094">
        <f t="shared" si="1"/>
        <v>100</v>
      </c>
      <c r="K18" s="1453"/>
    </row>
    <row r="19" spans="1:11" s="9" customFormat="1" ht="57.75" hidden="1" customHeight="1" x14ac:dyDescent="0.25">
      <c r="A19" s="1411"/>
      <c r="B19" s="95"/>
      <c r="C19" s="188">
        <v>2910</v>
      </c>
      <c r="D19" s="189" t="s">
        <v>194</v>
      </c>
      <c r="E19" s="238"/>
      <c r="F19" s="238"/>
      <c r="G19" s="237" t="e">
        <f t="shared" si="0"/>
        <v>#DIV/0!</v>
      </c>
      <c r="H19" s="190"/>
      <c r="I19" s="191" t="e">
        <f t="shared" si="2"/>
        <v>#DIV/0!</v>
      </c>
      <c r="J19" s="191" t="e">
        <f t="shared" si="1"/>
        <v>#DIV/0!</v>
      </c>
      <c r="K19" s="193"/>
    </row>
    <row r="20" spans="1:11" s="9" customFormat="1" ht="63" hidden="1" customHeight="1" x14ac:dyDescent="0.25">
      <c r="A20" s="1411"/>
      <c r="B20" s="95"/>
      <c r="C20" s="188">
        <v>6610</v>
      </c>
      <c r="D20" s="189" t="s">
        <v>197</v>
      </c>
      <c r="E20" s="238"/>
      <c r="F20" s="238"/>
      <c r="G20" s="237" t="e">
        <f t="shared" si="0"/>
        <v>#DIV/0!</v>
      </c>
      <c r="H20" s="190"/>
      <c r="I20" s="855" t="e">
        <f t="shared" si="2"/>
        <v>#DIV/0!</v>
      </c>
      <c r="J20" s="1157" t="e">
        <f t="shared" si="1"/>
        <v>#DIV/0!</v>
      </c>
      <c r="K20" s="193"/>
    </row>
    <row r="21" spans="1:11" s="9" customFormat="1" ht="63" hidden="1" customHeight="1" x14ac:dyDescent="0.25">
      <c r="A21" s="1411"/>
      <c r="B21" s="95"/>
      <c r="C21" s="239">
        <v>6610</v>
      </c>
      <c r="D21" s="240" t="s">
        <v>241</v>
      </c>
      <c r="E21" s="613"/>
      <c r="F21" s="613"/>
      <c r="G21" s="486" t="e">
        <f t="shared" si="0"/>
        <v>#DIV/0!</v>
      </c>
      <c r="H21" s="241"/>
      <c r="I21" s="126" t="e">
        <f t="shared" ref="I21" si="3">SUM(H21/F21*100)</f>
        <v>#DIV/0!</v>
      </c>
      <c r="J21" s="127" t="e">
        <f t="shared" ref="J21" si="4">SUM(H21/E21*100)</f>
        <v>#DIV/0!</v>
      </c>
      <c r="K21" s="243"/>
    </row>
    <row r="22" spans="1:11" s="9" customFormat="1" ht="15" customHeight="1" x14ac:dyDescent="0.25">
      <c r="A22" s="176"/>
      <c r="B22" s="155"/>
      <c r="C22" s="170"/>
      <c r="D22" s="120" t="s">
        <v>35</v>
      </c>
      <c r="E22" s="146">
        <f>SUM(E23:E50)</f>
        <v>12265042</v>
      </c>
      <c r="F22" s="146">
        <f>SUM(F23:F50)</f>
        <v>12265042</v>
      </c>
      <c r="G22" s="145">
        <f t="shared" si="0"/>
        <v>100</v>
      </c>
      <c r="H22" s="146">
        <f>SUM(H23:H50)</f>
        <v>16999053</v>
      </c>
      <c r="I22" s="147">
        <f t="shared" si="2"/>
        <v>138.59759306164628</v>
      </c>
      <c r="J22" s="147">
        <f t="shared" si="1"/>
        <v>138.59759306164628</v>
      </c>
      <c r="K22" s="1386"/>
    </row>
    <row r="23" spans="1:11" s="17" customFormat="1" ht="12.75" customHeight="1" x14ac:dyDescent="0.25">
      <c r="A23" s="176"/>
      <c r="B23" s="159"/>
      <c r="C23" s="177" t="s">
        <v>36</v>
      </c>
      <c r="D23" s="122" t="s">
        <v>37</v>
      </c>
      <c r="E23" s="178">
        <v>46700</v>
      </c>
      <c r="F23" s="178">
        <v>46700</v>
      </c>
      <c r="G23" s="110">
        <f t="shared" si="0"/>
        <v>100</v>
      </c>
      <c r="H23" s="125">
        <v>46700</v>
      </c>
      <c r="I23" s="126">
        <f t="shared" si="2"/>
        <v>100</v>
      </c>
      <c r="J23" s="127">
        <f t="shared" si="1"/>
        <v>100</v>
      </c>
      <c r="K23" s="1453"/>
    </row>
    <row r="24" spans="1:11" s="17" customFormat="1" ht="12.75" hidden="1" customHeight="1" x14ac:dyDescent="0.25">
      <c r="A24" s="176"/>
      <c r="B24" s="159"/>
      <c r="C24" s="278" t="s">
        <v>242</v>
      </c>
      <c r="D24" s="279" t="s">
        <v>27</v>
      </c>
      <c r="E24" s="280"/>
      <c r="F24" s="280"/>
      <c r="G24" s="182" t="e">
        <f t="shared" si="0"/>
        <v>#DIV/0!</v>
      </c>
      <c r="H24" s="329"/>
      <c r="I24" s="264"/>
      <c r="J24" s="307"/>
      <c r="K24" s="265"/>
    </row>
    <row r="25" spans="1:11" ht="12.75" customHeight="1" x14ac:dyDescent="0.25">
      <c r="A25" s="176"/>
      <c r="B25" s="159"/>
      <c r="C25" s="179" t="s">
        <v>38</v>
      </c>
      <c r="D25" s="180" t="s">
        <v>39</v>
      </c>
      <c r="E25" s="181">
        <v>1584352</v>
      </c>
      <c r="F25" s="181">
        <v>1584352</v>
      </c>
      <c r="G25" s="182">
        <f t="shared" si="0"/>
        <v>100</v>
      </c>
      <c r="H25" s="181">
        <v>1565660</v>
      </c>
      <c r="I25" s="182">
        <f t="shared" si="2"/>
        <v>98.820211670133901</v>
      </c>
      <c r="J25" s="183">
        <f t="shared" si="1"/>
        <v>98.820211670133901</v>
      </c>
      <c r="K25" s="184"/>
    </row>
    <row r="26" spans="1:11" ht="12.75" customHeight="1" x14ac:dyDescent="0.25">
      <c r="A26" s="185"/>
      <c r="B26" s="186"/>
      <c r="C26" s="179" t="s">
        <v>40</v>
      </c>
      <c r="D26" s="180" t="s">
        <v>41</v>
      </c>
      <c r="E26" s="181">
        <v>85083</v>
      </c>
      <c r="F26" s="181">
        <v>85083</v>
      </c>
      <c r="G26" s="182">
        <f t="shared" si="0"/>
        <v>100</v>
      </c>
      <c r="H26" s="181">
        <v>93500</v>
      </c>
      <c r="I26" s="182">
        <f t="shared" si="2"/>
        <v>109.89269301740654</v>
      </c>
      <c r="J26" s="183">
        <f t="shared" si="1"/>
        <v>109.89269301740654</v>
      </c>
      <c r="K26" s="184"/>
    </row>
    <row r="27" spans="1:11" ht="12.75" customHeight="1" x14ac:dyDescent="0.25">
      <c r="A27" s="185"/>
      <c r="B27" s="186"/>
      <c r="C27" s="187">
        <v>4110</v>
      </c>
      <c r="D27" s="180" t="s">
        <v>42</v>
      </c>
      <c r="E27" s="181">
        <v>297985</v>
      </c>
      <c r="F27" s="181">
        <v>297985</v>
      </c>
      <c r="G27" s="182">
        <f t="shared" si="0"/>
        <v>100</v>
      </c>
      <c r="H27" s="181">
        <v>295050</v>
      </c>
      <c r="I27" s="182">
        <f t="shared" si="2"/>
        <v>99.015051093175828</v>
      </c>
      <c r="J27" s="183">
        <f t="shared" si="1"/>
        <v>99.015051093175828</v>
      </c>
      <c r="K27" s="184"/>
    </row>
    <row r="28" spans="1:11" ht="12.75" customHeight="1" x14ac:dyDescent="0.25">
      <c r="A28" s="185"/>
      <c r="B28" s="186"/>
      <c r="C28" s="187">
        <v>4120</v>
      </c>
      <c r="D28" s="180" t="s">
        <v>43</v>
      </c>
      <c r="E28" s="181">
        <v>41530</v>
      </c>
      <c r="F28" s="181">
        <v>41530</v>
      </c>
      <c r="G28" s="182">
        <f t="shared" si="0"/>
        <v>100</v>
      </c>
      <c r="H28" s="181">
        <v>40950</v>
      </c>
      <c r="I28" s="182">
        <f t="shared" si="2"/>
        <v>98.603419215025284</v>
      </c>
      <c r="J28" s="183">
        <f t="shared" si="1"/>
        <v>98.603419215025284</v>
      </c>
      <c r="K28" s="184"/>
    </row>
    <row r="29" spans="1:11" ht="34.5" customHeight="1" x14ac:dyDescent="0.25">
      <c r="A29" s="1517"/>
      <c r="B29" s="186"/>
      <c r="C29" s="188">
        <v>4140</v>
      </c>
      <c r="D29" s="189" t="s">
        <v>44</v>
      </c>
      <c r="E29" s="190">
        <v>14500</v>
      </c>
      <c r="F29" s="190">
        <v>14500</v>
      </c>
      <c r="G29" s="191">
        <f t="shared" si="0"/>
        <v>100</v>
      </c>
      <c r="H29" s="190">
        <v>30000</v>
      </c>
      <c r="I29" s="191">
        <f t="shared" si="2"/>
        <v>206.89655172413794</v>
      </c>
      <c r="J29" s="192">
        <f t="shared" si="1"/>
        <v>206.89655172413794</v>
      </c>
      <c r="K29" s="193"/>
    </row>
    <row r="30" spans="1:11" ht="12.75" customHeight="1" x14ac:dyDescent="0.25">
      <c r="A30" s="1676"/>
      <c r="B30" s="186"/>
      <c r="C30" s="187">
        <v>4170</v>
      </c>
      <c r="D30" s="180" t="s">
        <v>45</v>
      </c>
      <c r="E30" s="181">
        <v>7500</v>
      </c>
      <c r="F30" s="181">
        <v>7500</v>
      </c>
      <c r="G30" s="182">
        <f t="shared" si="0"/>
        <v>100</v>
      </c>
      <c r="H30" s="181">
        <v>7500</v>
      </c>
      <c r="I30" s="182">
        <f t="shared" si="2"/>
        <v>100</v>
      </c>
      <c r="J30" s="183">
        <f t="shared" si="1"/>
        <v>100</v>
      </c>
      <c r="K30" s="184"/>
    </row>
    <row r="31" spans="1:11" ht="12.75" customHeight="1" x14ac:dyDescent="0.25">
      <c r="A31" s="1676"/>
      <c r="B31" s="186"/>
      <c r="C31" s="187">
        <v>4210</v>
      </c>
      <c r="D31" s="180" t="s">
        <v>31</v>
      </c>
      <c r="E31" s="181">
        <v>1108166</v>
      </c>
      <c r="F31" s="181">
        <v>1108166</v>
      </c>
      <c r="G31" s="182">
        <f t="shared" si="0"/>
        <v>100</v>
      </c>
      <c r="H31" s="181">
        <v>1101220</v>
      </c>
      <c r="I31" s="182">
        <f t="shared" si="2"/>
        <v>99.373198600209705</v>
      </c>
      <c r="J31" s="183">
        <f t="shared" si="1"/>
        <v>99.373198600209705</v>
      </c>
      <c r="K31" s="184"/>
    </row>
    <row r="32" spans="1:11" ht="12.75" customHeight="1" x14ac:dyDescent="0.25">
      <c r="A32" s="1676"/>
      <c r="B32" s="186"/>
      <c r="C32" s="187">
        <v>4260</v>
      </c>
      <c r="D32" s="180" t="s">
        <v>46</v>
      </c>
      <c r="E32" s="181">
        <v>36752</v>
      </c>
      <c r="F32" s="181">
        <v>36752</v>
      </c>
      <c r="G32" s="182">
        <f t="shared" si="0"/>
        <v>100</v>
      </c>
      <c r="H32" s="181">
        <v>36752</v>
      </c>
      <c r="I32" s="182">
        <f t="shared" si="2"/>
        <v>100</v>
      </c>
      <c r="J32" s="183">
        <f t="shared" si="1"/>
        <v>100</v>
      </c>
      <c r="K32" s="184"/>
    </row>
    <row r="33" spans="1:11" ht="12.75" customHeight="1" x14ac:dyDescent="0.25">
      <c r="A33" s="1676"/>
      <c r="B33" s="186"/>
      <c r="C33" s="187">
        <v>4270</v>
      </c>
      <c r="D33" s="180" t="s">
        <v>47</v>
      </c>
      <c r="E33" s="181">
        <v>474978</v>
      </c>
      <c r="F33" s="181">
        <v>474978</v>
      </c>
      <c r="G33" s="182">
        <f t="shared" si="0"/>
        <v>100</v>
      </c>
      <c r="H33" s="181">
        <v>485000</v>
      </c>
      <c r="I33" s="182">
        <f t="shared" si="2"/>
        <v>102.1099924628088</v>
      </c>
      <c r="J33" s="183">
        <f t="shared" si="1"/>
        <v>102.1099924628088</v>
      </c>
      <c r="K33" s="184"/>
    </row>
    <row r="34" spans="1:11" ht="12.75" customHeight="1" x14ac:dyDescent="0.25">
      <c r="A34" s="1676"/>
      <c r="B34" s="186"/>
      <c r="C34" s="187">
        <v>4280</v>
      </c>
      <c r="D34" s="180" t="s">
        <v>48</v>
      </c>
      <c r="E34" s="181">
        <v>6650</v>
      </c>
      <c r="F34" s="181">
        <v>6650</v>
      </c>
      <c r="G34" s="182">
        <f t="shared" si="0"/>
        <v>100</v>
      </c>
      <c r="H34" s="181">
        <v>6650</v>
      </c>
      <c r="I34" s="182">
        <f t="shared" si="2"/>
        <v>100</v>
      </c>
      <c r="J34" s="183">
        <f t="shared" si="1"/>
        <v>100</v>
      </c>
      <c r="K34" s="184"/>
    </row>
    <row r="35" spans="1:11" ht="12.75" customHeight="1" x14ac:dyDescent="0.25">
      <c r="A35" s="1528"/>
      <c r="B35" s="1529"/>
      <c r="C35" s="379">
        <v>4300</v>
      </c>
      <c r="D35" s="534" t="s">
        <v>22</v>
      </c>
      <c r="E35" s="381">
        <v>535180</v>
      </c>
      <c r="F35" s="381">
        <v>535180</v>
      </c>
      <c r="G35" s="382">
        <f t="shared" si="0"/>
        <v>100</v>
      </c>
      <c r="H35" s="381">
        <v>543530</v>
      </c>
      <c r="I35" s="382">
        <f t="shared" si="2"/>
        <v>101.56022272880152</v>
      </c>
      <c r="J35" s="383">
        <f t="shared" si="1"/>
        <v>101.56022272880152</v>
      </c>
      <c r="K35" s="384"/>
    </row>
    <row r="36" spans="1:11" ht="15" customHeight="1" x14ac:dyDescent="0.25">
      <c r="A36" s="1676"/>
      <c r="B36" s="186"/>
      <c r="C36" s="305">
        <v>4360</v>
      </c>
      <c r="D36" s="1488" t="s">
        <v>228</v>
      </c>
      <c r="E36" s="263">
        <v>11000</v>
      </c>
      <c r="F36" s="263">
        <v>11000</v>
      </c>
      <c r="G36" s="264">
        <f t="shared" si="0"/>
        <v>100</v>
      </c>
      <c r="H36" s="263">
        <v>11000</v>
      </c>
      <c r="I36" s="264">
        <f t="shared" si="2"/>
        <v>100</v>
      </c>
      <c r="J36" s="307">
        <f t="shared" si="1"/>
        <v>100</v>
      </c>
      <c r="K36" s="1527"/>
    </row>
    <row r="37" spans="1:11" ht="31.5" customHeight="1" x14ac:dyDescent="0.25">
      <c r="A37" s="1676"/>
      <c r="B37" s="186"/>
      <c r="C37" s="188">
        <v>4390</v>
      </c>
      <c r="D37" s="196" t="s">
        <v>52</v>
      </c>
      <c r="E37" s="190">
        <v>135620</v>
      </c>
      <c r="F37" s="190">
        <v>135620</v>
      </c>
      <c r="G37" s="191">
        <f t="shared" si="0"/>
        <v>100</v>
      </c>
      <c r="H37" s="190">
        <v>131820</v>
      </c>
      <c r="I37" s="191">
        <f t="shared" si="2"/>
        <v>97.198053384456571</v>
      </c>
      <c r="J37" s="192">
        <f t="shared" si="1"/>
        <v>97.198053384456571</v>
      </c>
      <c r="K37" s="193"/>
    </row>
    <row r="38" spans="1:11" ht="12.75" customHeight="1" x14ac:dyDescent="0.25">
      <c r="A38" s="1676"/>
      <c r="B38" s="186"/>
      <c r="C38" s="179" t="s">
        <v>53</v>
      </c>
      <c r="D38" s="180" t="s">
        <v>54</v>
      </c>
      <c r="E38" s="181">
        <v>1800</v>
      </c>
      <c r="F38" s="181">
        <v>1800</v>
      </c>
      <c r="G38" s="182">
        <f t="shared" si="0"/>
        <v>100</v>
      </c>
      <c r="H38" s="181">
        <v>1800</v>
      </c>
      <c r="I38" s="182">
        <f t="shared" si="2"/>
        <v>100</v>
      </c>
      <c r="J38" s="183">
        <f t="shared" si="1"/>
        <v>100</v>
      </c>
      <c r="K38" s="184"/>
    </row>
    <row r="39" spans="1:11" ht="12.75" customHeight="1" x14ac:dyDescent="0.25">
      <c r="A39" s="1676"/>
      <c r="B39" s="186"/>
      <c r="C39" s="179" t="s">
        <v>90</v>
      </c>
      <c r="D39" s="194" t="s">
        <v>91</v>
      </c>
      <c r="E39" s="181">
        <v>3700</v>
      </c>
      <c r="F39" s="181">
        <v>3700</v>
      </c>
      <c r="G39" s="182">
        <f t="shared" si="0"/>
        <v>100</v>
      </c>
      <c r="H39" s="181">
        <v>4700</v>
      </c>
      <c r="I39" s="182">
        <f t="shared" si="2"/>
        <v>127.02702702702702</v>
      </c>
      <c r="J39" s="183">
        <f t="shared" si="1"/>
        <v>127.02702702702702</v>
      </c>
      <c r="K39" s="184"/>
    </row>
    <row r="40" spans="1:11" ht="12.75" customHeight="1" x14ac:dyDescent="0.25">
      <c r="A40" s="1676"/>
      <c r="B40" s="186"/>
      <c r="C40" s="187">
        <v>4440</v>
      </c>
      <c r="D40" s="180" t="s">
        <v>55</v>
      </c>
      <c r="E40" s="181">
        <v>47822</v>
      </c>
      <c r="F40" s="181">
        <v>47822</v>
      </c>
      <c r="G40" s="182">
        <f t="shared" si="0"/>
        <v>100</v>
      </c>
      <c r="H40" s="181">
        <v>48317</v>
      </c>
      <c r="I40" s="182">
        <f t="shared" si="2"/>
        <v>101.03508845301326</v>
      </c>
      <c r="J40" s="183">
        <f t="shared" si="1"/>
        <v>101.03508845301326</v>
      </c>
      <c r="K40" s="184"/>
    </row>
    <row r="41" spans="1:11" ht="12.75" customHeight="1" x14ac:dyDescent="0.25">
      <c r="A41" s="1676"/>
      <c r="B41" s="186"/>
      <c r="C41" s="187">
        <v>4480</v>
      </c>
      <c r="D41" s="180" t="s">
        <v>56</v>
      </c>
      <c r="E41" s="181">
        <v>20000</v>
      </c>
      <c r="F41" s="181">
        <v>20000</v>
      </c>
      <c r="G41" s="182">
        <f t="shared" si="0"/>
        <v>100</v>
      </c>
      <c r="H41" s="181">
        <v>20000</v>
      </c>
      <c r="I41" s="182">
        <f t="shared" si="2"/>
        <v>100</v>
      </c>
      <c r="J41" s="183">
        <f t="shared" si="1"/>
        <v>100</v>
      </c>
      <c r="K41" s="184"/>
    </row>
    <row r="42" spans="1:11" ht="30.75" customHeight="1" x14ac:dyDescent="0.25">
      <c r="A42" s="1676"/>
      <c r="B42" s="186"/>
      <c r="C42" s="188">
        <v>4500</v>
      </c>
      <c r="D42" s="189" t="s">
        <v>57</v>
      </c>
      <c r="E42" s="190">
        <v>13000</v>
      </c>
      <c r="F42" s="190">
        <v>13000</v>
      </c>
      <c r="G42" s="198">
        <f t="shared" si="0"/>
        <v>100</v>
      </c>
      <c r="H42" s="199">
        <v>13000</v>
      </c>
      <c r="I42" s="198">
        <f t="shared" si="2"/>
        <v>100</v>
      </c>
      <c r="J42" s="200">
        <f t="shared" si="1"/>
        <v>100</v>
      </c>
      <c r="K42" s="193"/>
    </row>
    <row r="43" spans="1:11" ht="36.75" customHeight="1" x14ac:dyDescent="0.25">
      <c r="A43" s="1676"/>
      <c r="B43" s="186"/>
      <c r="C43" s="188">
        <v>4520</v>
      </c>
      <c r="D43" s="189" t="s">
        <v>58</v>
      </c>
      <c r="E43" s="190">
        <v>4115</v>
      </c>
      <c r="F43" s="190">
        <v>4115</v>
      </c>
      <c r="G43" s="191">
        <f t="shared" si="0"/>
        <v>100</v>
      </c>
      <c r="H43" s="190">
        <v>4115</v>
      </c>
      <c r="I43" s="191">
        <f t="shared" si="2"/>
        <v>100</v>
      </c>
      <c r="J43" s="192">
        <f t="shared" si="1"/>
        <v>100</v>
      </c>
      <c r="K43" s="193"/>
    </row>
    <row r="44" spans="1:11" ht="36.75" customHeight="1" x14ac:dyDescent="0.25">
      <c r="A44" s="1676"/>
      <c r="B44" s="186"/>
      <c r="C44" s="163">
        <v>4530</v>
      </c>
      <c r="D44" s="310" t="s">
        <v>195</v>
      </c>
      <c r="E44" s="167">
        <v>2000</v>
      </c>
      <c r="F44" s="167">
        <v>2000</v>
      </c>
      <c r="G44" s="168">
        <f t="shared" si="0"/>
        <v>100</v>
      </c>
      <c r="H44" s="167">
        <v>2000</v>
      </c>
      <c r="I44" s="191">
        <f t="shared" si="2"/>
        <v>100</v>
      </c>
      <c r="J44" s="268">
        <f t="shared" si="1"/>
        <v>100</v>
      </c>
      <c r="K44" s="169"/>
    </row>
    <row r="45" spans="1:11" ht="29.25" customHeight="1" x14ac:dyDescent="0.25">
      <c r="A45" s="1676"/>
      <c r="B45" s="186"/>
      <c r="C45" s="201">
        <v>4590</v>
      </c>
      <c r="D45" s="218" t="s">
        <v>59</v>
      </c>
      <c r="E45" s="203">
        <v>2000</v>
      </c>
      <c r="F45" s="203">
        <v>2000</v>
      </c>
      <c r="G45" s="204">
        <f t="shared" si="0"/>
        <v>100</v>
      </c>
      <c r="H45" s="203">
        <v>2000</v>
      </c>
      <c r="I45" s="204">
        <f t="shared" si="2"/>
        <v>100</v>
      </c>
      <c r="J45" s="205">
        <f t="shared" si="1"/>
        <v>100</v>
      </c>
      <c r="K45" s="206"/>
    </row>
    <row r="46" spans="1:11" ht="32.25" customHeight="1" x14ac:dyDescent="0.25">
      <c r="A46" s="1676"/>
      <c r="B46" s="186"/>
      <c r="C46" s="188">
        <v>4700</v>
      </c>
      <c r="D46" s="189" t="s">
        <v>60</v>
      </c>
      <c r="E46" s="197">
        <v>13000</v>
      </c>
      <c r="F46" s="197">
        <v>13000</v>
      </c>
      <c r="G46" s="191">
        <f t="shared" si="0"/>
        <v>100</v>
      </c>
      <c r="H46" s="197">
        <v>13000</v>
      </c>
      <c r="I46" s="191">
        <f t="shared" si="2"/>
        <v>100</v>
      </c>
      <c r="J46" s="191">
        <f t="shared" si="1"/>
        <v>100</v>
      </c>
      <c r="K46" s="207"/>
    </row>
    <row r="47" spans="1:11" ht="12.75" customHeight="1" x14ac:dyDescent="0.25">
      <c r="A47" s="1676"/>
      <c r="B47" s="186"/>
      <c r="C47" s="187">
        <v>6050</v>
      </c>
      <c r="D47" s="208" t="s">
        <v>61</v>
      </c>
      <c r="E47" s="181">
        <v>6256739</v>
      </c>
      <c r="F47" s="181">
        <v>6256739</v>
      </c>
      <c r="G47" s="182">
        <f t="shared" si="0"/>
        <v>100</v>
      </c>
      <c r="H47" s="181">
        <v>7345370</v>
      </c>
      <c r="I47" s="182">
        <f t="shared" si="2"/>
        <v>117.39933534066229</v>
      </c>
      <c r="J47" s="183">
        <f t="shared" si="1"/>
        <v>117.39933534066229</v>
      </c>
      <c r="K47" s="184"/>
    </row>
    <row r="48" spans="1:11" ht="12.75" customHeight="1" x14ac:dyDescent="0.25">
      <c r="A48" s="1676"/>
      <c r="B48" s="186"/>
      <c r="C48" s="187">
        <v>6057</v>
      </c>
      <c r="D48" s="208" t="s">
        <v>61</v>
      </c>
      <c r="E48" s="181">
        <v>851737</v>
      </c>
      <c r="F48" s="181">
        <v>851737</v>
      </c>
      <c r="G48" s="182">
        <f t="shared" si="0"/>
        <v>100</v>
      </c>
      <c r="H48" s="181">
        <v>4590000</v>
      </c>
      <c r="I48" s="182">
        <f t="shared" ref="I48" si="5">SUM(H48/F48*100)</f>
        <v>538.89874456551729</v>
      </c>
      <c r="J48" s="183">
        <f t="shared" ref="J48" si="6">SUM(H48/E48*100)</f>
        <v>538.89874456551729</v>
      </c>
      <c r="K48" s="184"/>
    </row>
    <row r="49" spans="1:11" ht="12.75" customHeight="1" x14ac:dyDescent="0.25">
      <c r="A49" s="1676"/>
      <c r="B49" s="186"/>
      <c r="C49" s="187">
        <v>6059</v>
      </c>
      <c r="D49" s="208" t="s">
        <v>61</v>
      </c>
      <c r="E49" s="181">
        <v>513133</v>
      </c>
      <c r="F49" s="181">
        <v>513133</v>
      </c>
      <c r="G49" s="182">
        <f t="shared" si="0"/>
        <v>100</v>
      </c>
      <c r="H49" s="181">
        <v>559419</v>
      </c>
      <c r="I49" s="182">
        <f>SUM(H49/F49*100)</f>
        <v>109.020273496345</v>
      </c>
      <c r="J49" s="183">
        <f>SUM(H49/E49*100)</f>
        <v>109.020273496345</v>
      </c>
      <c r="K49" s="184"/>
    </row>
    <row r="50" spans="1:11" ht="31.5" customHeight="1" x14ac:dyDescent="0.25">
      <c r="A50" s="1676"/>
      <c r="B50" s="186"/>
      <c r="C50" s="188">
        <v>6060</v>
      </c>
      <c r="D50" s="189" t="s">
        <v>62</v>
      </c>
      <c r="E50" s="190">
        <v>150000</v>
      </c>
      <c r="F50" s="190">
        <v>150000</v>
      </c>
      <c r="G50" s="191">
        <f t="shared" si="0"/>
        <v>100</v>
      </c>
      <c r="H50" s="1465"/>
      <c r="I50" s="855">
        <f>SUM(H50/F50*100)</f>
        <v>0</v>
      </c>
      <c r="J50" s="1157">
        <f>SUM(H50/E50*100)</f>
        <v>0</v>
      </c>
      <c r="K50" s="1337"/>
    </row>
    <row r="51" spans="1:11" ht="15" customHeight="1" x14ac:dyDescent="0.25">
      <c r="A51" s="1825"/>
      <c r="B51" s="1414">
        <v>60016</v>
      </c>
      <c r="C51" s="1415"/>
      <c r="D51" s="1416" t="s">
        <v>63</v>
      </c>
      <c r="E51" s="1417">
        <f>SUM(E52)</f>
        <v>130000</v>
      </c>
      <c r="F51" s="1417">
        <f>SUM(F52)</f>
        <v>130000</v>
      </c>
      <c r="G51" s="1418">
        <f t="shared" si="0"/>
        <v>100</v>
      </c>
      <c r="H51" s="1519">
        <f>SUM(H52)</f>
        <v>0</v>
      </c>
      <c r="I51" s="1520">
        <f t="shared" si="2"/>
        <v>0</v>
      </c>
      <c r="J51" s="1520">
        <f t="shared" si="1"/>
        <v>0</v>
      </c>
      <c r="K51" s="1521"/>
    </row>
    <row r="52" spans="1:11" ht="55.2" x14ac:dyDescent="0.25">
      <c r="A52" s="1825"/>
      <c r="B52" s="1419"/>
      <c r="C52" s="1420">
        <v>6300</v>
      </c>
      <c r="D52" s="1421" t="s">
        <v>64</v>
      </c>
      <c r="E52" s="1422">
        <v>130000</v>
      </c>
      <c r="F52" s="1422">
        <v>130000</v>
      </c>
      <c r="G52" s="1423">
        <f t="shared" si="0"/>
        <v>100</v>
      </c>
      <c r="H52" s="1522"/>
      <c r="I52" s="1523">
        <f t="shared" si="2"/>
        <v>0</v>
      </c>
      <c r="J52" s="1523">
        <f t="shared" si="1"/>
        <v>0</v>
      </c>
      <c r="K52" s="1524"/>
    </row>
    <row r="53" spans="1:11" ht="13.8" x14ac:dyDescent="0.25">
      <c r="A53" s="1825"/>
      <c r="B53" s="1424">
        <v>60078</v>
      </c>
      <c r="C53" s="1424"/>
      <c r="D53" s="1425" t="s">
        <v>255</v>
      </c>
      <c r="E53" s="1240">
        <f>SUM(E54)</f>
        <v>471000</v>
      </c>
      <c r="F53" s="1240">
        <f>SUM(F54)</f>
        <v>471000</v>
      </c>
      <c r="G53" s="1665">
        <f t="shared" si="0"/>
        <v>100</v>
      </c>
      <c r="H53" s="1525">
        <f>SUM(H54)</f>
        <v>0</v>
      </c>
      <c r="I53" s="1679">
        <f t="shared" ref="I53:I54" si="7">SUM(H53/F53*100)</f>
        <v>0</v>
      </c>
      <c r="J53" s="1679">
        <f t="shared" ref="J53:J54" si="8">SUM(H53/E53*100)</f>
        <v>0</v>
      </c>
      <c r="K53" s="1526"/>
    </row>
    <row r="54" spans="1:11" ht="14.4" thickBot="1" x14ac:dyDescent="0.3">
      <c r="A54" s="1826"/>
      <c r="B54" s="1680"/>
      <c r="C54" s="1681">
        <v>6050</v>
      </c>
      <c r="D54" s="1682" t="s">
        <v>61</v>
      </c>
      <c r="E54" s="1683">
        <v>471000</v>
      </c>
      <c r="F54" s="1683">
        <v>471000</v>
      </c>
      <c r="G54" s="1684">
        <f t="shared" si="0"/>
        <v>100</v>
      </c>
      <c r="H54" s="1685"/>
      <c r="I54" s="1686">
        <f t="shared" si="7"/>
        <v>0</v>
      </c>
      <c r="J54" s="1687">
        <f t="shared" si="8"/>
        <v>0</v>
      </c>
      <c r="K54" s="1688"/>
    </row>
    <row r="55" spans="1:11" ht="13.8" x14ac:dyDescent="0.25">
      <c r="A55" s="49"/>
      <c r="B55" s="49"/>
      <c r="C55" s="50"/>
      <c r="D55" s="49"/>
      <c r="E55" s="49"/>
      <c r="F55" s="49"/>
      <c r="G55" s="49"/>
      <c r="H55" s="49"/>
      <c r="I55" s="49"/>
      <c r="J55" s="49"/>
      <c r="K55" s="49"/>
    </row>
    <row r="56" spans="1:11" ht="13.8" x14ac:dyDescent="0.25">
      <c r="A56" s="49"/>
      <c r="B56" s="49"/>
      <c r="C56" s="50"/>
      <c r="D56" s="49"/>
      <c r="E56" s="49"/>
      <c r="F56" s="49"/>
      <c r="G56" s="49"/>
      <c r="H56" s="49"/>
      <c r="I56" s="49"/>
      <c r="J56" s="49"/>
      <c r="K56" s="49"/>
    </row>
    <row r="57" spans="1:11" ht="13.8" x14ac:dyDescent="0.25">
      <c r="A57" s="49"/>
      <c r="B57" s="49"/>
      <c r="C57" s="50"/>
      <c r="D57" s="49"/>
      <c r="E57" s="49"/>
      <c r="F57" s="49"/>
      <c r="G57" s="49"/>
      <c r="H57" s="49"/>
      <c r="I57" s="49"/>
      <c r="J57" s="49"/>
      <c r="K57" s="49"/>
    </row>
    <row r="58" spans="1:11" ht="13.8" x14ac:dyDescent="0.25">
      <c r="A58" s="49"/>
      <c r="B58" s="49"/>
      <c r="C58" s="50"/>
      <c r="D58" s="49"/>
      <c r="E58" s="49"/>
      <c r="F58" s="49"/>
      <c r="G58" s="49"/>
      <c r="H58" s="49"/>
      <c r="I58" s="49"/>
      <c r="J58" s="49"/>
      <c r="K58" s="49"/>
    </row>
    <row r="59" spans="1:11" ht="13.8" x14ac:dyDescent="0.25">
      <c r="A59" s="49"/>
      <c r="B59" s="49"/>
      <c r="C59" s="50"/>
      <c r="D59" s="49"/>
      <c r="E59" s="49"/>
      <c r="F59" s="49"/>
      <c r="G59" s="49"/>
      <c r="H59" s="49"/>
      <c r="I59" s="49"/>
      <c r="J59" s="49"/>
      <c r="K59" s="49"/>
    </row>
    <row r="60" spans="1:11" ht="13.8" x14ac:dyDescent="0.25">
      <c r="A60" s="49"/>
      <c r="B60" s="49"/>
      <c r="C60" s="50"/>
      <c r="D60" s="49"/>
      <c r="E60" s="49"/>
      <c r="F60" s="49"/>
      <c r="G60" s="49"/>
      <c r="H60" s="49"/>
      <c r="I60" s="49"/>
      <c r="J60" s="49"/>
      <c r="K60" s="49"/>
    </row>
    <row r="61" spans="1:11" ht="13.8" x14ac:dyDescent="0.25">
      <c r="A61" s="49"/>
      <c r="B61" s="49"/>
      <c r="C61" s="50"/>
      <c r="D61" s="49"/>
      <c r="E61" s="49"/>
      <c r="F61" s="49"/>
      <c r="G61" s="49"/>
      <c r="H61" s="49"/>
      <c r="I61" s="49"/>
      <c r="J61" s="49"/>
      <c r="K61" s="49"/>
    </row>
    <row r="62" spans="1:11" ht="13.8" x14ac:dyDescent="0.25">
      <c r="A62" s="49"/>
      <c r="B62" s="49"/>
      <c r="C62" s="50"/>
      <c r="D62" s="49"/>
      <c r="E62" s="49"/>
      <c r="F62" s="49"/>
      <c r="G62" s="49"/>
      <c r="H62" s="49"/>
      <c r="I62" s="49"/>
      <c r="J62" s="49"/>
      <c r="K62" s="49"/>
    </row>
    <row r="63" spans="1:11" ht="13.8" x14ac:dyDescent="0.25">
      <c r="A63" s="49"/>
      <c r="B63" s="49"/>
      <c r="C63" s="50"/>
      <c r="D63" s="49"/>
      <c r="E63" s="49"/>
      <c r="F63" s="49"/>
      <c r="G63" s="49"/>
      <c r="H63" s="49"/>
      <c r="I63" s="49"/>
      <c r="J63" s="49"/>
      <c r="K63" s="49"/>
    </row>
    <row r="64" spans="1:11" ht="13.8" x14ac:dyDescent="0.25">
      <c r="A64" s="49"/>
      <c r="B64" s="49"/>
      <c r="C64" s="50"/>
      <c r="D64" s="49"/>
      <c r="E64" s="49"/>
      <c r="F64" s="49"/>
      <c r="G64" s="49"/>
      <c r="H64" s="49"/>
      <c r="I64" s="49"/>
      <c r="J64" s="49"/>
      <c r="K64" s="49"/>
    </row>
    <row r="65" spans="1:11" ht="13.8" x14ac:dyDescent="0.25">
      <c r="A65" s="49"/>
      <c r="B65" s="49"/>
      <c r="C65" s="50"/>
      <c r="D65" s="49"/>
      <c r="E65" s="49"/>
      <c r="F65" s="49"/>
      <c r="G65" s="49"/>
      <c r="H65" s="49"/>
      <c r="I65" s="49"/>
      <c r="J65" s="49"/>
      <c r="K65" s="49"/>
    </row>
    <row r="66" spans="1:11" ht="13.8" x14ac:dyDescent="0.25">
      <c r="A66" s="49"/>
      <c r="B66" s="49"/>
      <c r="C66" s="50"/>
      <c r="D66" s="49"/>
      <c r="E66" s="49"/>
      <c r="F66" s="49"/>
      <c r="G66" s="49"/>
      <c r="H66" s="49"/>
      <c r="I66" s="49"/>
      <c r="J66" s="49"/>
      <c r="K66" s="49"/>
    </row>
    <row r="67" spans="1:11" x14ac:dyDescent="0.25">
      <c r="B67" s="11"/>
      <c r="C67" s="12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B68" s="11"/>
      <c r="C68" s="12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B69" s="11"/>
      <c r="C69" s="12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B70" s="11"/>
      <c r="C70" s="12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B71" s="11"/>
      <c r="C71" s="12"/>
      <c r="D71" s="11"/>
      <c r="E71" s="11"/>
      <c r="F71" s="11"/>
      <c r="G71" s="11"/>
      <c r="H71" s="11"/>
      <c r="I71" s="11"/>
      <c r="J71" s="11"/>
      <c r="K71" s="11"/>
    </row>
  </sheetData>
  <sheetProtection selectLockedCells="1" selectUnlockedCells="1"/>
  <mergeCells count="2">
    <mergeCell ref="D6:D8"/>
    <mergeCell ref="A51:A54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="115" zoomScaleNormal="115" workbookViewId="0">
      <pane xSplit="3" ySplit="6" topLeftCell="D19" activePane="bottomRight" state="frozen"/>
      <selection pane="topRight" activeCell="D1" sqref="D1"/>
      <selection pane="bottomLeft" activeCell="A7" sqref="A7"/>
      <selection pane="bottomRight" activeCell="I1" sqref="I1:I3"/>
    </sheetView>
  </sheetViews>
  <sheetFormatPr defaultColWidth="9.109375" defaultRowHeight="13.2" x14ac:dyDescent="0.25"/>
  <cols>
    <col min="1" max="1" width="5.33203125" style="1" customWidth="1"/>
    <col min="2" max="2" width="7.6640625" style="1" customWidth="1"/>
    <col min="3" max="3" width="6.10937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9" width="11.5546875" style="1" customWidth="1"/>
    <col min="10" max="10" width="10.554687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53"/>
      <c r="B4" s="53"/>
      <c r="C4" s="53"/>
      <c r="D4" s="55" t="s">
        <v>267</v>
      </c>
      <c r="E4" s="53"/>
      <c r="F4" s="53"/>
      <c r="G4" s="53"/>
      <c r="H4" s="53"/>
      <c r="I4" s="53"/>
      <c r="J4" s="53"/>
      <c r="K4" s="53"/>
    </row>
    <row r="5" spans="1:11" ht="13.8" x14ac:dyDescent="0.25">
      <c r="A5" s="49"/>
      <c r="B5" s="49"/>
      <c r="C5" s="50"/>
      <c r="D5" s="99"/>
      <c r="E5" s="99"/>
      <c r="F5" s="49"/>
      <c r="G5" s="49"/>
      <c r="H5" s="49"/>
      <c r="I5" s="49"/>
      <c r="J5" s="52"/>
      <c r="K5" s="52"/>
    </row>
    <row r="6" spans="1:11" ht="13.8" x14ac:dyDescent="0.25">
      <c r="A6" s="49"/>
      <c r="B6" s="49"/>
      <c r="C6" s="56"/>
      <c r="D6" s="49"/>
      <c r="E6" s="49"/>
      <c r="F6" s="49"/>
      <c r="G6" s="49"/>
      <c r="H6" s="49"/>
      <c r="I6" s="49"/>
      <c r="J6" s="49"/>
      <c r="K6" s="49"/>
    </row>
    <row r="7" spans="1:11" ht="13.8" x14ac:dyDescent="0.25">
      <c r="A7" s="57"/>
      <c r="B7" s="100"/>
      <c r="C7" s="59"/>
      <c r="D7" s="1824" t="s">
        <v>1</v>
      </c>
      <c r="E7" s="60" t="s">
        <v>2</v>
      </c>
      <c r="F7" s="61" t="s">
        <v>3</v>
      </c>
      <c r="G7" s="61" t="s">
        <v>4</v>
      </c>
      <c r="H7" s="61" t="s">
        <v>5</v>
      </c>
      <c r="I7" s="61" t="s">
        <v>4</v>
      </c>
      <c r="J7" s="61" t="s">
        <v>4</v>
      </c>
      <c r="K7" s="62"/>
    </row>
    <row r="8" spans="1:11" ht="13.8" x14ac:dyDescent="0.25">
      <c r="A8" s="63" t="s">
        <v>6</v>
      </c>
      <c r="B8" s="65" t="s">
        <v>7</v>
      </c>
      <c r="C8" s="65" t="s">
        <v>8</v>
      </c>
      <c r="D8" s="1824"/>
      <c r="E8" s="66" t="s">
        <v>9</v>
      </c>
      <c r="F8" s="67" t="s">
        <v>10</v>
      </c>
      <c r="G8" s="68" t="s">
        <v>11</v>
      </c>
      <c r="H8" s="67" t="s">
        <v>12</v>
      </c>
      <c r="I8" s="68" t="s">
        <v>13</v>
      </c>
      <c r="J8" s="68" t="s">
        <v>14</v>
      </c>
      <c r="K8" s="69" t="s">
        <v>15</v>
      </c>
    </row>
    <row r="9" spans="1:11" ht="13.8" x14ac:dyDescent="0.25">
      <c r="A9" s="63"/>
      <c r="B9" s="65"/>
      <c r="C9" s="65"/>
      <c r="D9" s="1824"/>
      <c r="E9" s="66" t="s">
        <v>247</v>
      </c>
      <c r="F9" s="67" t="s">
        <v>265</v>
      </c>
      <c r="G9" s="67" t="s">
        <v>16</v>
      </c>
      <c r="H9" s="67" t="s">
        <v>266</v>
      </c>
      <c r="I9" s="67" t="s">
        <v>16</v>
      </c>
      <c r="J9" s="67" t="s">
        <v>16</v>
      </c>
      <c r="K9" s="70"/>
    </row>
    <row r="10" spans="1:11" s="7" customFormat="1" ht="10.5" customHeight="1" thickTop="1" thickBot="1" x14ac:dyDescent="0.3">
      <c r="A10" s="71">
        <v>1</v>
      </c>
      <c r="B10" s="73">
        <v>2</v>
      </c>
      <c r="C10" s="73">
        <v>3</v>
      </c>
      <c r="D10" s="73">
        <v>4</v>
      </c>
      <c r="E10" s="74">
        <v>5</v>
      </c>
      <c r="F10" s="73">
        <v>6</v>
      </c>
      <c r="G10" s="73">
        <v>7</v>
      </c>
      <c r="H10" s="73">
        <v>8</v>
      </c>
      <c r="I10" s="73">
        <v>9</v>
      </c>
      <c r="J10" s="73">
        <v>10</v>
      </c>
      <c r="K10" s="75">
        <v>11</v>
      </c>
    </row>
    <row r="11" spans="1:11" s="8" customFormat="1" ht="26.25" customHeight="1" thickTop="1" thickBot="1" x14ac:dyDescent="0.3">
      <c r="A11" s="1188" t="s">
        <v>65</v>
      </c>
      <c r="B11" s="412"/>
      <c r="C11" s="276"/>
      <c r="D11" s="276" t="s">
        <v>66</v>
      </c>
      <c r="E11" s="43">
        <f>SUM(E12+E19)</f>
        <v>3000</v>
      </c>
      <c r="F11" s="43">
        <f>SUM(F12+F19)</f>
        <v>3000</v>
      </c>
      <c r="G11" s="96">
        <f t="shared" ref="G11:G21" si="0">SUM(F11/E11*100)</f>
        <v>100</v>
      </c>
      <c r="H11" s="46">
        <f>SUM(H12+H19)</f>
        <v>6000</v>
      </c>
      <c r="I11" s="47">
        <f t="shared" ref="I11:I21" si="1">SUM(H11/F11*100)</f>
        <v>200</v>
      </c>
      <c r="J11" s="97">
        <f t="shared" ref="J11:J21" si="2">SUM(H11/E11*100)</f>
        <v>200</v>
      </c>
      <c r="K11" s="48"/>
    </row>
    <row r="12" spans="1:11" s="8" customFormat="1" ht="20.25" hidden="1" customHeight="1" x14ac:dyDescent="0.25">
      <c r="A12" s="85"/>
      <c r="B12" s="139" t="s">
        <v>67</v>
      </c>
      <c r="C12" s="98"/>
      <c r="D12" s="234" t="s">
        <v>68</v>
      </c>
      <c r="E12" s="88">
        <f>SUM(E13+E14+E15+E18)</f>
        <v>0</v>
      </c>
      <c r="F12" s="88">
        <f>SUM(F13+F15)</f>
        <v>0</v>
      </c>
      <c r="G12" s="89" t="e">
        <f t="shared" si="0"/>
        <v>#DIV/0!</v>
      </c>
      <c r="H12" s="140">
        <f>SUM(H13+H15)</f>
        <v>0</v>
      </c>
      <c r="I12" s="92" t="e">
        <f t="shared" si="1"/>
        <v>#DIV/0!</v>
      </c>
      <c r="J12" s="92" t="e">
        <f t="shared" si="2"/>
        <v>#DIV/0!</v>
      </c>
      <c r="K12" s="93"/>
    </row>
    <row r="13" spans="1:11" s="8" customFormat="1" ht="51.75" hidden="1" customHeight="1" x14ac:dyDescent="0.25">
      <c r="A13" s="94"/>
      <c r="B13" s="150"/>
      <c r="C13" s="235">
        <v>2710</v>
      </c>
      <c r="D13" s="236" t="s">
        <v>98</v>
      </c>
      <c r="E13" s="123"/>
      <c r="F13" s="123"/>
      <c r="G13" s="237" t="e">
        <f t="shared" si="0"/>
        <v>#DIV/0!</v>
      </c>
      <c r="H13" s="253"/>
      <c r="I13" s="191" t="e">
        <f t="shared" si="1"/>
        <v>#DIV/0!</v>
      </c>
      <c r="J13" s="191" t="e">
        <f t="shared" si="2"/>
        <v>#DIV/0!</v>
      </c>
      <c r="K13" s="254"/>
    </row>
    <row r="14" spans="1:11" s="8" customFormat="1" ht="12.75" hidden="1" customHeight="1" thickBot="1" x14ac:dyDescent="0.3">
      <c r="A14" s="94"/>
      <c r="B14" s="150"/>
      <c r="C14" s="163">
        <v>4309</v>
      </c>
      <c r="D14" s="458" t="s">
        <v>22</v>
      </c>
      <c r="E14" s="165"/>
      <c r="F14" s="165"/>
      <c r="G14" s="166" t="e">
        <f t="shared" si="0"/>
        <v>#DIV/0!</v>
      </c>
      <c r="H14" s="267"/>
      <c r="I14" s="168" t="e">
        <f t="shared" si="1"/>
        <v>#DIV/0!</v>
      </c>
      <c r="J14" s="168" t="e">
        <f t="shared" si="2"/>
        <v>#DIV/0!</v>
      </c>
      <c r="K14" s="459"/>
    </row>
    <row r="15" spans="1:11" s="8" customFormat="1" ht="12.75" hidden="1" customHeight="1" x14ac:dyDescent="0.25">
      <c r="A15" s="94"/>
      <c r="B15" s="150"/>
      <c r="C15" s="170"/>
      <c r="D15" s="865" t="s">
        <v>35</v>
      </c>
      <c r="E15" s="144">
        <f>SUM(E16:E18)</f>
        <v>0</v>
      </c>
      <c r="F15" s="144">
        <f>SUM(F16:F18)</f>
        <v>0</v>
      </c>
      <c r="G15" s="145" t="e">
        <f t="shared" si="0"/>
        <v>#DIV/0!</v>
      </c>
      <c r="H15" s="144">
        <f>SUM(H16:H18)</f>
        <v>0</v>
      </c>
      <c r="I15" s="255" t="e">
        <f t="shared" si="1"/>
        <v>#DIV/0!</v>
      </c>
      <c r="J15" s="255" t="e">
        <f t="shared" si="2"/>
        <v>#DIV/0!</v>
      </c>
      <c r="K15" s="464"/>
    </row>
    <row r="16" spans="1:11" s="8" customFormat="1" ht="18" hidden="1" customHeight="1" x14ac:dyDescent="0.25">
      <c r="A16" s="94"/>
      <c r="B16" s="150"/>
      <c r="C16" s="155">
        <v>6057</v>
      </c>
      <c r="D16" s="460" t="s">
        <v>61</v>
      </c>
      <c r="E16" s="261"/>
      <c r="F16" s="261"/>
      <c r="G16" s="262" t="e">
        <f t="shared" si="0"/>
        <v>#DIV/0!</v>
      </c>
      <c r="H16" s="263"/>
      <c r="I16" s="469" t="e">
        <f t="shared" si="1"/>
        <v>#DIV/0!</v>
      </c>
      <c r="J16" s="469" t="e">
        <f t="shared" si="2"/>
        <v>#DIV/0!</v>
      </c>
      <c r="K16" s="470"/>
    </row>
    <row r="17" spans="1:19" s="8" customFormat="1" ht="25.5" hidden="1" customHeight="1" x14ac:dyDescent="0.25">
      <c r="A17" s="94"/>
      <c r="B17" s="150"/>
      <c r="C17" s="163">
        <v>6059</v>
      </c>
      <c r="D17" s="208" t="s">
        <v>61</v>
      </c>
      <c r="E17" s="165"/>
      <c r="F17" s="165"/>
      <c r="G17" s="237" t="e">
        <f t="shared" si="0"/>
        <v>#DIV/0!</v>
      </c>
      <c r="H17" s="267"/>
      <c r="I17" s="242" t="e">
        <f t="shared" si="1"/>
        <v>#DIV/0!</v>
      </c>
      <c r="J17" s="242" t="e">
        <f t="shared" si="2"/>
        <v>#DIV/0!</v>
      </c>
      <c r="K17" s="459"/>
    </row>
    <row r="18" spans="1:19" ht="63.75" hidden="1" customHeight="1" x14ac:dyDescent="0.25">
      <c r="A18" s="214"/>
      <c r="B18" s="215"/>
      <c r="C18" s="239">
        <v>6639</v>
      </c>
      <c r="D18" s="240" t="s">
        <v>69</v>
      </c>
      <c r="E18" s="241"/>
      <c r="F18" s="241"/>
      <c r="G18" s="242" t="e">
        <f t="shared" si="0"/>
        <v>#DIV/0!</v>
      </c>
      <c r="H18" s="241"/>
      <c r="I18" s="468" t="e">
        <f t="shared" si="1"/>
        <v>#DIV/0!</v>
      </c>
      <c r="J18" s="468" t="e">
        <f t="shared" si="2"/>
        <v>#DIV/0!</v>
      </c>
      <c r="K18" s="243"/>
    </row>
    <row r="19" spans="1:19" ht="20.25" customHeight="1" x14ac:dyDescent="0.25">
      <c r="A19" s="214"/>
      <c r="B19" s="143" t="s">
        <v>70</v>
      </c>
      <c r="C19" s="143"/>
      <c r="D19" s="146" t="s">
        <v>71</v>
      </c>
      <c r="E19" s="146">
        <f>SUM(E20:E21)</f>
        <v>3000</v>
      </c>
      <c r="F19" s="146">
        <f>SUM(F20:F21)</f>
        <v>3000</v>
      </c>
      <c r="G19" s="255">
        <f t="shared" si="0"/>
        <v>100</v>
      </c>
      <c r="H19" s="146">
        <f>SUM(H20:H21)</f>
        <v>6000</v>
      </c>
      <c r="I19" s="255">
        <f t="shared" si="1"/>
        <v>200</v>
      </c>
      <c r="J19" s="255">
        <f t="shared" si="2"/>
        <v>200</v>
      </c>
      <c r="K19" s="256"/>
      <c r="L19" s="18"/>
      <c r="M19" s="18"/>
      <c r="N19" s="18"/>
      <c r="O19" s="18"/>
      <c r="P19" s="18"/>
      <c r="Q19" s="18"/>
      <c r="R19" s="18"/>
      <c r="S19" s="18"/>
    </row>
    <row r="20" spans="1:19" ht="63.75" hidden="1" customHeight="1" x14ac:dyDescent="0.25">
      <c r="A20" s="214"/>
      <c r="B20" s="257"/>
      <c r="C20" s="121" t="s">
        <v>199</v>
      </c>
      <c r="D20" s="244" t="s">
        <v>200</v>
      </c>
      <c r="E20" s="125"/>
      <c r="F20" s="125"/>
      <c r="G20" s="245"/>
      <c r="H20" s="125"/>
      <c r="I20" s="245"/>
      <c r="J20" s="245"/>
      <c r="K20" s="246"/>
      <c r="L20" s="18"/>
      <c r="M20" s="18"/>
      <c r="N20" s="18"/>
      <c r="O20" s="18"/>
      <c r="P20" s="18"/>
      <c r="Q20" s="18"/>
      <c r="R20" s="18"/>
      <c r="S20" s="18"/>
    </row>
    <row r="21" spans="1:19" ht="78.75" customHeight="1" thickBot="1" x14ac:dyDescent="0.3">
      <c r="A21" s="247"/>
      <c r="B21" s="258"/>
      <c r="C21" s="248" t="s">
        <v>72</v>
      </c>
      <c r="D21" s="249" t="s">
        <v>73</v>
      </c>
      <c r="E21" s="250">
        <v>3000</v>
      </c>
      <c r="F21" s="250">
        <v>3000</v>
      </c>
      <c r="G21" s="251">
        <f t="shared" si="0"/>
        <v>100</v>
      </c>
      <c r="H21" s="250">
        <v>6000</v>
      </c>
      <c r="I21" s="251">
        <f t="shared" si="1"/>
        <v>200</v>
      </c>
      <c r="J21" s="251">
        <f t="shared" si="2"/>
        <v>200</v>
      </c>
      <c r="K21" s="252"/>
      <c r="L21" s="18"/>
      <c r="M21" s="18"/>
      <c r="N21" s="18"/>
      <c r="O21" s="18"/>
      <c r="P21" s="18"/>
      <c r="Q21" s="18"/>
      <c r="R21" s="18"/>
      <c r="S21" s="18"/>
    </row>
  </sheetData>
  <sheetProtection selectLockedCells="1" selectUnlockedCells="1"/>
  <mergeCells count="1">
    <mergeCell ref="D7:D9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15" zoomScaleNormal="115" workbookViewId="0">
      <pane xSplit="3" ySplit="9" topLeftCell="D11" activePane="bottomRight" state="frozen"/>
      <selection pane="topRight" activeCell="D1" sqref="D1"/>
      <selection pane="bottomLeft" activeCell="A10" sqref="A10"/>
      <selection pane="bottomRight" activeCell="I1" sqref="I1:I3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6.6640625" style="2" customWidth="1"/>
    <col min="4" max="4" width="40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9" t="s">
        <v>271</v>
      </c>
      <c r="E4" s="99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7" customHeight="1" thickTop="1" thickBot="1" x14ac:dyDescent="0.3">
      <c r="A10" s="275">
        <v>700</v>
      </c>
      <c r="B10" s="276"/>
      <c r="C10" s="276"/>
      <c r="D10" s="276" t="s">
        <v>74</v>
      </c>
      <c r="E10" s="96">
        <f>SUM(E11)</f>
        <v>755454</v>
      </c>
      <c r="F10" s="96">
        <f>SUM(F11)</f>
        <v>755454</v>
      </c>
      <c r="G10" s="96">
        <f t="shared" ref="G10:G29" si="0">SUM(F10/E10*100)</f>
        <v>100</v>
      </c>
      <c r="H10" s="46">
        <f>SUM(H11)</f>
        <v>6112825</v>
      </c>
      <c r="I10" s="47">
        <f t="shared" ref="I10:I29" si="1">SUM(H10/F10*100)</f>
        <v>809.15912815340187</v>
      </c>
      <c r="J10" s="97">
        <f t="shared" ref="J10:J29" si="2">SUM(H10/E10*100)</f>
        <v>809.15912815340187</v>
      </c>
      <c r="K10" s="152"/>
    </row>
    <row r="11" spans="1:11" s="9" customFormat="1" ht="18.75" customHeight="1" x14ac:dyDescent="0.25">
      <c r="A11" s="219"/>
      <c r="B11" s="98">
        <v>70005</v>
      </c>
      <c r="C11" s="98"/>
      <c r="D11" s="154" t="s">
        <v>75</v>
      </c>
      <c r="E11" s="89">
        <f>SUM(E12:E29)</f>
        <v>755454</v>
      </c>
      <c r="F11" s="89">
        <f>SUM(F12:F29)</f>
        <v>755454</v>
      </c>
      <c r="G11" s="89">
        <f t="shared" si="0"/>
        <v>100</v>
      </c>
      <c r="H11" s="88">
        <f>SUM(H12:H29)</f>
        <v>6112825</v>
      </c>
      <c r="I11" s="92">
        <f t="shared" si="1"/>
        <v>809.15912815340187</v>
      </c>
      <c r="J11" s="141">
        <f t="shared" si="2"/>
        <v>809.15912815340187</v>
      </c>
      <c r="K11" s="274"/>
    </row>
    <row r="12" spans="1:11" s="9" customFormat="1" ht="15" customHeight="1" x14ac:dyDescent="0.25">
      <c r="A12" s="151"/>
      <c r="B12" s="95"/>
      <c r="C12" s="235">
        <v>4010</v>
      </c>
      <c r="D12" s="279" t="s">
        <v>39</v>
      </c>
      <c r="E12" s="124">
        <v>12202</v>
      </c>
      <c r="F12" s="124">
        <v>12202</v>
      </c>
      <c r="G12" s="237">
        <f t="shared" si="0"/>
        <v>100</v>
      </c>
      <c r="H12" s="253">
        <v>14297</v>
      </c>
      <c r="I12" s="191">
        <f>SUM(H12/F12*100)</f>
        <v>117.1693165054909</v>
      </c>
      <c r="J12" s="191">
        <f>SUM(H12/E12*100)</f>
        <v>117.1693165054909</v>
      </c>
      <c r="K12" s="229"/>
    </row>
    <row r="13" spans="1:11" s="9" customFormat="1" ht="15" hidden="1" customHeight="1" x14ac:dyDescent="0.25">
      <c r="A13" s="151"/>
      <c r="B13" s="95"/>
      <c r="C13" s="305">
        <v>4040</v>
      </c>
      <c r="D13" s="270" t="s">
        <v>41</v>
      </c>
      <c r="E13" s="262"/>
      <c r="F13" s="262"/>
      <c r="G13" s="237" t="e">
        <f t="shared" si="0"/>
        <v>#DIV/0!</v>
      </c>
      <c r="H13" s="263"/>
      <c r="I13" s="264"/>
      <c r="J13" s="307"/>
      <c r="K13" s="265"/>
    </row>
    <row r="14" spans="1:11" s="9" customFormat="1" ht="15" customHeight="1" x14ac:dyDescent="0.25">
      <c r="A14" s="151"/>
      <c r="B14" s="95"/>
      <c r="C14" s="188">
        <v>4110</v>
      </c>
      <c r="D14" s="180" t="s">
        <v>42</v>
      </c>
      <c r="E14" s="237">
        <v>2099</v>
      </c>
      <c r="F14" s="237">
        <v>2099</v>
      </c>
      <c r="G14" s="237">
        <f t="shared" si="0"/>
        <v>100</v>
      </c>
      <c r="H14" s="197">
        <v>350</v>
      </c>
      <c r="I14" s="191">
        <f>SUM(H14/F14*100)</f>
        <v>16.674606955693186</v>
      </c>
      <c r="J14" s="191">
        <f>SUM(H14/E14*100)</f>
        <v>16.674606955693186</v>
      </c>
      <c r="K14" s="193"/>
    </row>
    <row r="15" spans="1:11" s="9" customFormat="1" ht="15" hidden="1" customHeight="1" x14ac:dyDescent="0.25">
      <c r="A15" s="151"/>
      <c r="B15" s="95"/>
      <c r="C15" s="188">
        <v>4120</v>
      </c>
      <c r="D15" s="180" t="s">
        <v>43</v>
      </c>
      <c r="E15" s="237"/>
      <c r="F15" s="237"/>
      <c r="G15" s="237" t="e">
        <f t="shared" si="0"/>
        <v>#DIV/0!</v>
      </c>
      <c r="H15" s="197"/>
      <c r="I15" s="191"/>
      <c r="J15" s="192"/>
      <c r="K15" s="193"/>
    </row>
    <row r="16" spans="1:11" s="9" customFormat="1" ht="15" customHeight="1" x14ac:dyDescent="0.25">
      <c r="A16" s="1310"/>
      <c r="B16" s="95"/>
      <c r="C16" s="188">
        <v>4210</v>
      </c>
      <c r="D16" s="180" t="s">
        <v>31</v>
      </c>
      <c r="E16" s="237">
        <v>13000</v>
      </c>
      <c r="F16" s="237">
        <v>13000</v>
      </c>
      <c r="G16" s="237">
        <f t="shared" si="0"/>
        <v>100</v>
      </c>
      <c r="H16" s="197">
        <v>11500</v>
      </c>
      <c r="I16" s="191">
        <f>SUM(H16/F16*100)</f>
        <v>88.461538461538453</v>
      </c>
      <c r="J16" s="191">
        <f>SUM(H16/E16*100)</f>
        <v>88.461538461538453</v>
      </c>
      <c r="K16" s="193"/>
    </row>
    <row r="17" spans="1:11" s="9" customFormat="1" ht="12.75" customHeight="1" x14ac:dyDescent="0.25">
      <c r="A17" s="151"/>
      <c r="B17" s="95"/>
      <c r="C17" s="188">
        <v>4260</v>
      </c>
      <c r="D17" s="270" t="s">
        <v>46</v>
      </c>
      <c r="E17" s="237">
        <v>158500</v>
      </c>
      <c r="F17" s="237">
        <v>158500</v>
      </c>
      <c r="G17" s="237">
        <f t="shared" si="0"/>
        <v>100</v>
      </c>
      <c r="H17" s="197">
        <v>157000</v>
      </c>
      <c r="I17" s="191">
        <f t="shared" si="1"/>
        <v>99.053627760252354</v>
      </c>
      <c r="J17" s="191">
        <f t="shared" si="2"/>
        <v>99.053627760252354</v>
      </c>
      <c r="K17" s="193"/>
    </row>
    <row r="18" spans="1:11" s="9" customFormat="1" ht="12.75" customHeight="1" x14ac:dyDescent="0.25">
      <c r="A18" s="151"/>
      <c r="B18" s="95"/>
      <c r="C18" s="187">
        <v>4270</v>
      </c>
      <c r="D18" s="180" t="s">
        <v>47</v>
      </c>
      <c r="E18" s="237">
        <v>22000</v>
      </c>
      <c r="F18" s="237">
        <v>22000</v>
      </c>
      <c r="G18" s="237">
        <f t="shared" si="0"/>
        <v>100</v>
      </c>
      <c r="H18" s="197">
        <v>20000</v>
      </c>
      <c r="I18" s="191">
        <f t="shared" si="1"/>
        <v>90.909090909090907</v>
      </c>
      <c r="J18" s="191">
        <f t="shared" si="2"/>
        <v>90.909090909090907</v>
      </c>
      <c r="K18" s="193"/>
    </row>
    <row r="19" spans="1:11" s="9" customFormat="1" ht="12.75" customHeight="1" x14ac:dyDescent="0.25">
      <c r="A19" s="151"/>
      <c r="B19" s="95"/>
      <c r="C19" s="188">
        <v>4300</v>
      </c>
      <c r="D19" s="194" t="s">
        <v>22</v>
      </c>
      <c r="E19" s="237">
        <v>94740</v>
      </c>
      <c r="F19" s="237">
        <v>94740</v>
      </c>
      <c r="G19" s="237">
        <f t="shared" si="0"/>
        <v>100</v>
      </c>
      <c r="H19" s="197">
        <v>71000</v>
      </c>
      <c r="I19" s="191">
        <f t="shared" si="1"/>
        <v>74.941946379565124</v>
      </c>
      <c r="J19" s="191">
        <f t="shared" si="2"/>
        <v>74.941946379565124</v>
      </c>
      <c r="K19" s="193"/>
    </row>
    <row r="20" spans="1:11" s="9" customFormat="1" ht="12.75" customHeight="1" x14ac:dyDescent="0.25">
      <c r="A20" s="151"/>
      <c r="B20" s="95"/>
      <c r="C20" s="188">
        <v>4430</v>
      </c>
      <c r="D20" s="266" t="s">
        <v>91</v>
      </c>
      <c r="E20" s="237">
        <v>2000</v>
      </c>
      <c r="F20" s="237">
        <v>2000</v>
      </c>
      <c r="G20" s="237">
        <f t="shared" si="0"/>
        <v>100</v>
      </c>
      <c r="H20" s="197">
        <v>2600</v>
      </c>
      <c r="I20" s="191">
        <f>SUM(H20/F20*100)</f>
        <v>130</v>
      </c>
      <c r="J20" s="191">
        <f>SUM(H20/E20*100)</f>
        <v>130</v>
      </c>
      <c r="K20" s="193"/>
    </row>
    <row r="21" spans="1:11" s="9" customFormat="1" ht="12.75" customHeight="1" x14ac:dyDescent="0.25">
      <c r="A21" s="151"/>
      <c r="B21" s="95"/>
      <c r="C21" s="188">
        <v>4480</v>
      </c>
      <c r="D21" s="180" t="s">
        <v>56</v>
      </c>
      <c r="E21" s="237">
        <v>82360</v>
      </c>
      <c r="F21" s="237">
        <v>82360</v>
      </c>
      <c r="G21" s="237">
        <f t="shared" si="0"/>
        <v>100</v>
      </c>
      <c r="H21" s="197">
        <v>78500</v>
      </c>
      <c r="I21" s="191">
        <f t="shared" si="1"/>
        <v>95.313258863525988</v>
      </c>
      <c r="J21" s="192">
        <f t="shared" si="2"/>
        <v>95.313258863525988</v>
      </c>
      <c r="K21" s="193"/>
    </row>
    <row r="22" spans="1:11" s="9" customFormat="1" ht="17.25" hidden="1" customHeight="1" x14ac:dyDescent="0.25">
      <c r="A22" s="151"/>
      <c r="B22" s="95"/>
      <c r="C22" s="188">
        <v>4580</v>
      </c>
      <c r="D22" s="180" t="s">
        <v>105</v>
      </c>
      <c r="E22" s="237"/>
      <c r="F22" s="237"/>
      <c r="G22" s="237" t="e">
        <f t="shared" si="0"/>
        <v>#DIV/0!</v>
      </c>
      <c r="H22" s="197"/>
      <c r="I22" s="191" t="e">
        <f t="shared" si="1"/>
        <v>#DIV/0!</v>
      </c>
      <c r="J22" s="192" t="e">
        <f t="shared" si="2"/>
        <v>#DIV/0!</v>
      </c>
      <c r="K22" s="193"/>
    </row>
    <row r="23" spans="1:11" s="9" customFormat="1" ht="31.5" hidden="1" customHeight="1" x14ac:dyDescent="0.25">
      <c r="A23" s="151"/>
      <c r="B23" s="95"/>
      <c r="C23" s="188">
        <v>4590</v>
      </c>
      <c r="D23" s="269" t="s">
        <v>59</v>
      </c>
      <c r="E23" s="237"/>
      <c r="F23" s="237"/>
      <c r="G23" s="237" t="e">
        <f t="shared" si="0"/>
        <v>#DIV/0!</v>
      </c>
      <c r="H23" s="197"/>
      <c r="I23" s="191" t="e">
        <f t="shared" si="1"/>
        <v>#DIV/0!</v>
      </c>
      <c r="J23" s="192" t="e">
        <f t="shared" si="2"/>
        <v>#DIV/0!</v>
      </c>
      <c r="K23" s="193"/>
    </row>
    <row r="24" spans="1:11" s="9" customFormat="1" ht="30.75" hidden="1" customHeight="1" x14ac:dyDescent="0.25">
      <c r="A24" s="151"/>
      <c r="B24" s="95"/>
      <c r="C24" s="188">
        <v>4600</v>
      </c>
      <c r="D24" s="269" t="s">
        <v>198</v>
      </c>
      <c r="E24" s="237"/>
      <c r="F24" s="237"/>
      <c r="G24" s="237" t="e">
        <f t="shared" si="0"/>
        <v>#DIV/0!</v>
      </c>
      <c r="H24" s="197"/>
      <c r="I24" s="191" t="e">
        <f t="shared" si="1"/>
        <v>#DIV/0!</v>
      </c>
      <c r="J24" s="192" t="e">
        <f t="shared" si="2"/>
        <v>#DIV/0!</v>
      </c>
      <c r="K24" s="193"/>
    </row>
    <row r="25" spans="1:11" s="9" customFormat="1" ht="30.75" customHeight="1" x14ac:dyDescent="0.25">
      <c r="A25" s="1187"/>
      <c r="B25" s="95"/>
      <c r="C25" s="188">
        <v>4520</v>
      </c>
      <c r="D25" s="189" t="s">
        <v>58</v>
      </c>
      <c r="E25" s="237">
        <v>1400</v>
      </c>
      <c r="F25" s="237">
        <v>1400</v>
      </c>
      <c r="G25" s="237">
        <f t="shared" si="0"/>
        <v>100</v>
      </c>
      <c r="H25" s="197">
        <v>1400</v>
      </c>
      <c r="I25" s="191">
        <f t="shared" ref="I25" si="3">SUM(H25/F25*100)</f>
        <v>100</v>
      </c>
      <c r="J25" s="192">
        <f t="shared" ref="J25" si="4">SUM(H25/E25*100)</f>
        <v>100</v>
      </c>
      <c r="K25" s="193"/>
    </row>
    <row r="26" spans="1:11" s="9" customFormat="1" ht="28.5" customHeight="1" x14ac:dyDescent="0.25">
      <c r="A26" s="151"/>
      <c r="B26" s="95"/>
      <c r="C26" s="188">
        <v>4610</v>
      </c>
      <c r="D26" s="189" t="s">
        <v>93</v>
      </c>
      <c r="E26" s="237">
        <v>5000</v>
      </c>
      <c r="F26" s="237">
        <v>5000</v>
      </c>
      <c r="G26" s="237">
        <f t="shared" si="0"/>
        <v>100</v>
      </c>
      <c r="H26" s="197">
        <v>5000</v>
      </c>
      <c r="I26" s="191">
        <f t="shared" si="1"/>
        <v>100</v>
      </c>
      <c r="J26" s="192">
        <f t="shared" si="2"/>
        <v>100</v>
      </c>
      <c r="K26" s="193"/>
    </row>
    <row r="27" spans="1:11" s="10" customFormat="1" ht="16.5" customHeight="1" x14ac:dyDescent="0.25">
      <c r="A27" s="176"/>
      <c r="B27" s="155"/>
      <c r="C27" s="188">
        <v>6050</v>
      </c>
      <c r="D27" s="270" t="s">
        <v>61</v>
      </c>
      <c r="E27" s="237">
        <v>307153</v>
      </c>
      <c r="F27" s="237">
        <v>307153</v>
      </c>
      <c r="G27" s="237">
        <f t="shared" si="0"/>
        <v>100</v>
      </c>
      <c r="H27" s="197"/>
      <c r="I27" s="855">
        <f t="shared" si="1"/>
        <v>0</v>
      </c>
      <c r="J27" s="1157">
        <f t="shared" si="2"/>
        <v>0</v>
      </c>
      <c r="K27" s="193"/>
    </row>
    <row r="28" spans="1:11" s="10" customFormat="1" ht="16.5" customHeight="1" x14ac:dyDescent="0.25">
      <c r="A28" s="176"/>
      <c r="B28" s="155"/>
      <c r="C28" s="163">
        <v>6057</v>
      </c>
      <c r="D28" s="270" t="s">
        <v>61</v>
      </c>
      <c r="E28" s="166"/>
      <c r="F28" s="166"/>
      <c r="G28" s="166"/>
      <c r="H28" s="267">
        <v>4250000</v>
      </c>
      <c r="I28" s="168"/>
      <c r="J28" s="268"/>
      <c r="K28" s="169"/>
    </row>
    <row r="29" spans="1:11" ht="30.75" customHeight="1" thickBot="1" x14ac:dyDescent="0.3">
      <c r="A29" s="247"/>
      <c r="B29" s="271"/>
      <c r="C29" s="131">
        <v>6059</v>
      </c>
      <c r="D29" s="132" t="s">
        <v>61</v>
      </c>
      <c r="E29" s="447">
        <v>55000</v>
      </c>
      <c r="F29" s="447">
        <v>55000</v>
      </c>
      <c r="G29" s="136">
        <f t="shared" si="0"/>
        <v>100</v>
      </c>
      <c r="H29" s="135">
        <v>1501178</v>
      </c>
      <c r="I29" s="136">
        <f t="shared" si="1"/>
        <v>2729.4145454545455</v>
      </c>
      <c r="J29" s="136">
        <f t="shared" si="2"/>
        <v>2729.4145454545455</v>
      </c>
      <c r="K29" s="273"/>
    </row>
    <row r="30" spans="1:11" x14ac:dyDescent="0.25">
      <c r="D30" s="19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zoomScaleNormal="115" zoomScaleSheetLayoutView="100" workbookViewId="0">
      <pane xSplit="3" ySplit="10" topLeftCell="D11" activePane="bottomRight" state="frozen"/>
      <selection pane="topRight" activeCell="D1" sqref="D1"/>
      <selection pane="bottomLeft" activeCell="A23" sqref="A23"/>
      <selection pane="bottomRight" activeCell="F53" sqref="F53"/>
    </sheetView>
  </sheetViews>
  <sheetFormatPr defaultColWidth="9.109375" defaultRowHeight="13.2" x14ac:dyDescent="0.25"/>
  <cols>
    <col min="1" max="1" width="5.33203125" style="1" customWidth="1"/>
    <col min="2" max="2" width="8.33203125" style="1" customWidth="1"/>
    <col min="3" max="3" width="7.109375" style="2" customWidth="1"/>
    <col min="4" max="4" width="44" style="3" customWidth="1"/>
    <col min="5" max="5" width="14.6640625" style="3" customWidth="1"/>
    <col min="6" max="6" width="14.6640625" style="1" customWidth="1"/>
    <col min="7" max="7" width="11.88671875" style="1" bestFit="1" customWidth="1"/>
    <col min="8" max="8" width="14.6640625" style="1" customWidth="1"/>
    <col min="9" max="9" width="10.33203125" style="1" customWidth="1"/>
    <col min="10" max="10" width="10.5546875" style="1" customWidth="1"/>
    <col min="11" max="11" width="7.332031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9" t="s">
        <v>272</v>
      </c>
      <c r="E4" s="99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76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6.25" customHeight="1" thickTop="1" thickBot="1" x14ac:dyDescent="0.3">
      <c r="A10" s="275">
        <v>710</v>
      </c>
      <c r="B10" s="276"/>
      <c r="C10" s="276"/>
      <c r="D10" s="276" t="s">
        <v>77</v>
      </c>
      <c r="E10" s="43">
        <f>SUM(E18+E20+E22+E42+E11)</f>
        <v>2291697</v>
      </c>
      <c r="F10" s="43">
        <f>SUM(F18+F20+F22+F42+F11)</f>
        <v>817262</v>
      </c>
      <c r="G10" s="96">
        <f t="shared" ref="G10:G52" si="0">SUM(F10/E10*100)</f>
        <v>35.661869784705395</v>
      </c>
      <c r="H10" s="43">
        <f>SUM(H18+H20+H22+H42+H11)</f>
        <v>1360102</v>
      </c>
      <c r="I10" s="47">
        <f t="shared" ref="I10:I52" si="1">SUM(H10/F10*100)</f>
        <v>166.42178395667483</v>
      </c>
      <c r="J10" s="97">
        <f t="shared" ref="J10:J52" si="2">SUM(H10/E10*100)</f>
        <v>59.349119888013114</v>
      </c>
      <c r="K10" s="152"/>
    </row>
    <row r="11" spans="1:11" s="8" customFormat="1" ht="15" customHeight="1" x14ac:dyDescent="0.25">
      <c r="A11" s="219"/>
      <c r="B11" s="550">
        <v>71012</v>
      </c>
      <c r="C11" s="550"/>
      <c r="D11" s="968" t="s">
        <v>225</v>
      </c>
      <c r="E11" s="964">
        <f>SUM(E12:E17)</f>
        <v>240512</v>
      </c>
      <c r="F11" s="964">
        <f>SUM(F12:F17)</f>
        <v>240512</v>
      </c>
      <c r="G11" s="145">
        <f t="shared" si="0"/>
        <v>100</v>
      </c>
      <c r="H11" s="965">
        <f>SUM(H12:H17)</f>
        <v>153801</v>
      </c>
      <c r="I11" s="147">
        <f t="shared" ref="I11:I16" si="3">SUM(H11/F11*100)</f>
        <v>63.947329031399683</v>
      </c>
      <c r="J11" s="148">
        <f t="shared" ref="J11:J16" si="4">SUM(H11/E11*100)</f>
        <v>63.947329031399683</v>
      </c>
      <c r="K11" s="967"/>
    </row>
    <row r="12" spans="1:11" s="8" customFormat="1" ht="15" customHeight="1" x14ac:dyDescent="0.25">
      <c r="A12" s="151"/>
      <c r="B12" s="95"/>
      <c r="C12" s="926">
        <v>4010</v>
      </c>
      <c r="D12" s="180" t="s">
        <v>39</v>
      </c>
      <c r="E12" s="995">
        <v>63152</v>
      </c>
      <c r="F12" s="995">
        <v>63152</v>
      </c>
      <c r="G12" s="983">
        <f t="shared" si="0"/>
        <v>100</v>
      </c>
      <c r="H12" s="996">
        <v>64211</v>
      </c>
      <c r="I12" s="956">
        <f t="shared" si="3"/>
        <v>101.6769065112744</v>
      </c>
      <c r="J12" s="956">
        <f t="shared" si="4"/>
        <v>101.6769065112744</v>
      </c>
      <c r="K12" s="997"/>
    </row>
    <row r="13" spans="1:11" s="8" customFormat="1" ht="15" hidden="1" customHeight="1" x14ac:dyDescent="0.25">
      <c r="A13" s="151"/>
      <c r="B13" s="95"/>
      <c r="C13" s="188">
        <v>4040</v>
      </c>
      <c r="D13" s="180" t="s">
        <v>41</v>
      </c>
      <c r="E13" s="238"/>
      <c r="F13" s="238"/>
      <c r="G13" s="237" t="e">
        <f t="shared" si="0"/>
        <v>#DIV/0!</v>
      </c>
      <c r="H13" s="197"/>
      <c r="I13" s="191"/>
      <c r="J13" s="191"/>
      <c r="K13" s="998"/>
    </row>
    <row r="14" spans="1:11" s="8" customFormat="1" ht="15" customHeight="1" x14ac:dyDescent="0.25">
      <c r="A14" s="151"/>
      <c r="B14" s="95"/>
      <c r="C14" s="188">
        <v>4110</v>
      </c>
      <c r="D14" s="180" t="s">
        <v>42</v>
      </c>
      <c r="E14" s="238">
        <v>10810</v>
      </c>
      <c r="F14" s="238">
        <v>10810</v>
      </c>
      <c r="G14" s="237">
        <f t="shared" si="0"/>
        <v>100</v>
      </c>
      <c r="H14" s="197">
        <v>11018</v>
      </c>
      <c r="I14" s="191">
        <f t="shared" si="3"/>
        <v>101.92414431082331</v>
      </c>
      <c r="J14" s="191">
        <f t="shared" si="4"/>
        <v>101.92414431082331</v>
      </c>
      <c r="K14" s="998"/>
    </row>
    <row r="15" spans="1:11" s="8" customFormat="1" ht="15" customHeight="1" x14ac:dyDescent="0.25">
      <c r="A15" s="151"/>
      <c r="B15" s="95"/>
      <c r="C15" s="188">
        <v>4120</v>
      </c>
      <c r="D15" s="180" t="s">
        <v>43</v>
      </c>
      <c r="E15" s="238">
        <v>1550</v>
      </c>
      <c r="F15" s="238">
        <v>1550</v>
      </c>
      <c r="G15" s="237">
        <f t="shared" si="0"/>
        <v>100</v>
      </c>
      <c r="H15" s="197">
        <v>1572</v>
      </c>
      <c r="I15" s="191">
        <f t="shared" si="3"/>
        <v>101.41935483870968</v>
      </c>
      <c r="J15" s="191">
        <f t="shared" si="4"/>
        <v>101.41935483870968</v>
      </c>
      <c r="K15" s="998"/>
    </row>
    <row r="16" spans="1:11" s="8" customFormat="1" ht="15" customHeight="1" x14ac:dyDescent="0.25">
      <c r="A16" s="151"/>
      <c r="B16" s="95"/>
      <c r="C16" s="188">
        <v>4300</v>
      </c>
      <c r="D16" s="194" t="s">
        <v>22</v>
      </c>
      <c r="E16" s="238">
        <v>165000</v>
      </c>
      <c r="F16" s="238">
        <v>165000</v>
      </c>
      <c r="G16" s="237">
        <f t="shared" si="0"/>
        <v>100</v>
      </c>
      <c r="H16" s="197">
        <v>77000</v>
      </c>
      <c r="I16" s="191">
        <f t="shared" si="3"/>
        <v>46.666666666666664</v>
      </c>
      <c r="J16" s="191">
        <f t="shared" si="4"/>
        <v>46.666666666666664</v>
      </c>
      <c r="K16" s="998"/>
    </row>
    <row r="17" spans="1:11" s="8" customFormat="1" ht="15" hidden="1" customHeight="1" x14ac:dyDescent="0.25">
      <c r="A17" s="151"/>
      <c r="B17" s="95"/>
      <c r="C17" s="239">
        <v>4440</v>
      </c>
      <c r="D17" s="180" t="s">
        <v>55</v>
      </c>
      <c r="E17" s="613"/>
      <c r="F17" s="613"/>
      <c r="G17" s="486" t="e">
        <f t="shared" si="0"/>
        <v>#DIV/0!</v>
      </c>
      <c r="H17" s="327"/>
      <c r="I17" s="326"/>
      <c r="J17" s="326"/>
      <c r="K17" s="994"/>
    </row>
    <row r="18" spans="1:11" s="9" customFormat="1" ht="28.5" hidden="1" customHeight="1" x14ac:dyDescent="0.25">
      <c r="A18" s="151"/>
      <c r="B18" s="958">
        <v>71013</v>
      </c>
      <c r="C18" s="958"/>
      <c r="D18" s="975" t="s">
        <v>78</v>
      </c>
      <c r="E18" s="976">
        <f>SUM(E19)</f>
        <v>0</v>
      </c>
      <c r="F18" s="976">
        <f>SUM(F19)</f>
        <v>0</v>
      </c>
      <c r="G18" s="977" t="e">
        <f t="shared" si="0"/>
        <v>#DIV/0!</v>
      </c>
      <c r="H18" s="974">
        <f>SUM(H19)</f>
        <v>0</v>
      </c>
      <c r="I18" s="978" t="e">
        <f t="shared" si="1"/>
        <v>#DIV/0!</v>
      </c>
      <c r="J18" s="979" t="e">
        <f t="shared" si="2"/>
        <v>#DIV/0!</v>
      </c>
      <c r="K18" s="980"/>
    </row>
    <row r="19" spans="1:11" s="10" customFormat="1" ht="12.75" hidden="1" customHeight="1" x14ac:dyDescent="0.25">
      <c r="A19" s="176"/>
      <c r="B19" s="321"/>
      <c r="C19" s="321">
        <v>4300</v>
      </c>
      <c r="D19" s="539" t="s">
        <v>22</v>
      </c>
      <c r="E19" s="895"/>
      <c r="F19" s="895"/>
      <c r="G19" s="540" t="e">
        <f t="shared" si="0"/>
        <v>#DIV/0!</v>
      </c>
      <c r="H19" s="216"/>
      <c r="I19" s="160" t="e">
        <f t="shared" si="1"/>
        <v>#DIV/0!</v>
      </c>
      <c r="J19" s="161" t="e">
        <f t="shared" si="2"/>
        <v>#DIV/0!</v>
      </c>
      <c r="K19" s="324"/>
    </row>
    <row r="20" spans="1:11" s="9" customFormat="1" ht="15" hidden="1" customHeight="1" x14ac:dyDescent="0.25">
      <c r="A20" s="151"/>
      <c r="B20" s="225">
        <v>71014</v>
      </c>
      <c r="C20" s="225"/>
      <c r="D20" s="226" t="s">
        <v>79</v>
      </c>
      <c r="E20" s="227">
        <f>SUM(E21:E21)</f>
        <v>0</v>
      </c>
      <c r="F20" s="227">
        <f>SUM(F21:F21)</f>
        <v>0</v>
      </c>
      <c r="G20" s="295" t="e">
        <f t="shared" si="0"/>
        <v>#DIV/0!</v>
      </c>
      <c r="H20" s="296">
        <f>SUM(H21:H21)</f>
        <v>0</v>
      </c>
      <c r="I20" s="147" t="e">
        <f t="shared" si="1"/>
        <v>#DIV/0!</v>
      </c>
      <c r="J20" s="148" t="e">
        <f t="shared" si="2"/>
        <v>#DIV/0!</v>
      </c>
      <c r="K20" s="228"/>
    </row>
    <row r="21" spans="1:11" s="10" customFormat="1" ht="15.75" hidden="1" customHeight="1" x14ac:dyDescent="0.25">
      <c r="A21" s="176"/>
      <c r="B21" s="155"/>
      <c r="C21" s="188">
        <v>4300</v>
      </c>
      <c r="D21" s="180" t="s">
        <v>22</v>
      </c>
      <c r="E21" s="238"/>
      <c r="F21" s="238"/>
      <c r="G21" s="237" t="e">
        <f t="shared" si="0"/>
        <v>#DIV/0!</v>
      </c>
      <c r="H21" s="197"/>
      <c r="I21" s="191" t="e">
        <f t="shared" si="1"/>
        <v>#DIV/0!</v>
      </c>
      <c r="J21" s="192" t="e">
        <f t="shared" si="2"/>
        <v>#DIV/0!</v>
      </c>
      <c r="K21" s="193"/>
    </row>
    <row r="22" spans="1:11" s="9" customFormat="1" ht="15" customHeight="1" x14ac:dyDescent="0.25">
      <c r="A22" s="151"/>
      <c r="B22" s="230">
        <v>71015</v>
      </c>
      <c r="C22" s="230"/>
      <c r="D22" s="120" t="s">
        <v>80</v>
      </c>
      <c r="E22" s="144">
        <f>SUM(E23:E41)</f>
        <v>301298</v>
      </c>
      <c r="F22" s="144">
        <f>SUM(F23:F41)</f>
        <v>301298</v>
      </c>
      <c r="G22" s="145">
        <f t="shared" si="0"/>
        <v>100</v>
      </c>
      <c r="H22" s="231">
        <f>SUM(H23:H41)</f>
        <v>317060</v>
      </c>
      <c r="I22" s="147">
        <f t="shared" si="1"/>
        <v>105.23136562473034</v>
      </c>
      <c r="J22" s="148">
        <f t="shared" si="2"/>
        <v>105.23136562473034</v>
      </c>
      <c r="K22" s="228"/>
    </row>
    <row r="23" spans="1:11" s="9" customFormat="1" ht="12.75" customHeight="1" x14ac:dyDescent="0.25">
      <c r="A23" s="151"/>
      <c r="B23" s="297"/>
      <c r="C23" s="981">
        <v>3020</v>
      </c>
      <c r="D23" s="959" t="s">
        <v>37</v>
      </c>
      <c r="E23" s="982">
        <v>2000</v>
      </c>
      <c r="F23" s="982">
        <v>2000</v>
      </c>
      <c r="G23" s="983">
        <f t="shared" si="0"/>
        <v>100</v>
      </c>
      <c r="H23" s="984">
        <v>2000</v>
      </c>
      <c r="I23" s="956">
        <f t="shared" si="1"/>
        <v>100</v>
      </c>
      <c r="J23" s="956">
        <f t="shared" si="2"/>
        <v>100</v>
      </c>
      <c r="K23" s="985"/>
    </row>
    <row r="24" spans="1:11" s="9" customFormat="1" ht="12.75" hidden="1" customHeight="1" x14ac:dyDescent="0.25">
      <c r="A24" s="151"/>
      <c r="B24" s="95"/>
      <c r="C24" s="187">
        <v>3030</v>
      </c>
      <c r="D24" s="180" t="s">
        <v>218</v>
      </c>
      <c r="E24" s="238"/>
      <c r="F24" s="238"/>
      <c r="G24" s="182" t="e">
        <f t="shared" si="0"/>
        <v>#DIV/0!</v>
      </c>
      <c r="H24" s="197"/>
      <c r="I24" s="182" t="e">
        <f t="shared" si="1"/>
        <v>#DIV/0!</v>
      </c>
      <c r="J24" s="192" t="e">
        <f t="shared" si="2"/>
        <v>#DIV/0!</v>
      </c>
      <c r="K24" s="193"/>
    </row>
    <row r="25" spans="1:11" ht="12.75" customHeight="1" x14ac:dyDescent="0.25">
      <c r="A25" s="176"/>
      <c r="B25" s="155"/>
      <c r="C25" s="179" t="s">
        <v>38</v>
      </c>
      <c r="D25" s="180" t="s">
        <v>39</v>
      </c>
      <c r="E25" s="181">
        <v>69455</v>
      </c>
      <c r="F25" s="181">
        <v>69455</v>
      </c>
      <c r="G25" s="182">
        <f t="shared" si="0"/>
        <v>100</v>
      </c>
      <c r="H25" s="286">
        <v>76824</v>
      </c>
      <c r="I25" s="182">
        <f t="shared" si="1"/>
        <v>110.6097473184076</v>
      </c>
      <c r="J25" s="183">
        <f t="shared" si="2"/>
        <v>110.6097473184076</v>
      </c>
      <c r="K25" s="184"/>
    </row>
    <row r="26" spans="1:11" ht="29.25" customHeight="1" x14ac:dyDescent="0.25">
      <c r="A26" s="176"/>
      <c r="B26" s="155"/>
      <c r="C26" s="285" t="s">
        <v>81</v>
      </c>
      <c r="D26" s="189" t="s">
        <v>82</v>
      </c>
      <c r="E26" s="190">
        <v>141349</v>
      </c>
      <c r="F26" s="190">
        <v>141349</v>
      </c>
      <c r="G26" s="191">
        <f t="shared" si="0"/>
        <v>100</v>
      </c>
      <c r="H26" s="197">
        <v>150452</v>
      </c>
      <c r="I26" s="191">
        <f t="shared" si="1"/>
        <v>106.4400880091122</v>
      </c>
      <c r="J26" s="192">
        <f t="shared" si="2"/>
        <v>106.4400880091122</v>
      </c>
      <c r="K26" s="193"/>
    </row>
    <row r="27" spans="1:11" ht="12.75" customHeight="1" x14ac:dyDescent="0.25">
      <c r="A27" s="176"/>
      <c r="B27" s="155"/>
      <c r="C27" s="179" t="s">
        <v>40</v>
      </c>
      <c r="D27" s="180" t="s">
        <v>41</v>
      </c>
      <c r="E27" s="181">
        <v>18015</v>
      </c>
      <c r="F27" s="181">
        <v>18015</v>
      </c>
      <c r="G27" s="182">
        <f t="shared" si="0"/>
        <v>100</v>
      </c>
      <c r="H27" s="286">
        <v>18590</v>
      </c>
      <c r="I27" s="182">
        <f t="shared" si="1"/>
        <v>103.19178462392451</v>
      </c>
      <c r="J27" s="183">
        <f t="shared" si="2"/>
        <v>103.19178462392451</v>
      </c>
      <c r="K27" s="184"/>
    </row>
    <row r="28" spans="1:11" ht="12.75" customHeight="1" x14ac:dyDescent="0.25">
      <c r="A28" s="176"/>
      <c r="B28" s="155"/>
      <c r="C28" s="179" t="s">
        <v>83</v>
      </c>
      <c r="D28" s="180" t="s">
        <v>42</v>
      </c>
      <c r="E28" s="181">
        <v>42339</v>
      </c>
      <c r="F28" s="181">
        <v>42339</v>
      </c>
      <c r="G28" s="182">
        <f t="shared" si="0"/>
        <v>100</v>
      </c>
      <c r="H28" s="286">
        <v>44400</v>
      </c>
      <c r="I28" s="182">
        <f t="shared" si="1"/>
        <v>104.86785233472685</v>
      </c>
      <c r="J28" s="183">
        <f t="shared" si="2"/>
        <v>104.86785233472685</v>
      </c>
      <c r="K28" s="184"/>
    </row>
    <row r="29" spans="1:11" ht="12.75" customHeight="1" x14ac:dyDescent="0.25">
      <c r="A29" s="176"/>
      <c r="B29" s="155"/>
      <c r="C29" s="179" t="s">
        <v>84</v>
      </c>
      <c r="D29" s="180" t="s">
        <v>43</v>
      </c>
      <c r="E29" s="181">
        <v>2200</v>
      </c>
      <c r="F29" s="181">
        <v>2200</v>
      </c>
      <c r="G29" s="182">
        <f t="shared" si="0"/>
        <v>100</v>
      </c>
      <c r="H29" s="286">
        <v>2330</v>
      </c>
      <c r="I29" s="182">
        <f t="shared" si="1"/>
        <v>105.90909090909091</v>
      </c>
      <c r="J29" s="183">
        <f t="shared" si="2"/>
        <v>105.90909090909091</v>
      </c>
      <c r="K29" s="184"/>
    </row>
    <row r="30" spans="1:11" ht="12.75" customHeight="1" x14ac:dyDescent="0.25">
      <c r="A30" s="176"/>
      <c r="B30" s="155"/>
      <c r="C30" s="188">
        <v>4170</v>
      </c>
      <c r="D30" s="180" t="s">
        <v>45</v>
      </c>
      <c r="E30" s="181">
        <v>4180</v>
      </c>
      <c r="F30" s="181">
        <v>4180</v>
      </c>
      <c r="G30" s="182">
        <f t="shared" si="0"/>
        <v>100</v>
      </c>
      <c r="H30" s="286">
        <v>7160</v>
      </c>
      <c r="I30" s="182">
        <f t="shared" si="1"/>
        <v>171.29186602870814</v>
      </c>
      <c r="J30" s="183">
        <f t="shared" si="2"/>
        <v>171.29186602870814</v>
      </c>
      <c r="K30" s="184"/>
    </row>
    <row r="31" spans="1:11" ht="12.75" customHeight="1" x14ac:dyDescent="0.25">
      <c r="A31" s="176"/>
      <c r="B31" s="155"/>
      <c r="C31" s="179" t="s">
        <v>30</v>
      </c>
      <c r="D31" s="180" t="s">
        <v>31</v>
      </c>
      <c r="E31" s="181">
        <v>5367</v>
      </c>
      <c r="F31" s="181">
        <v>5367</v>
      </c>
      <c r="G31" s="182">
        <f t="shared" si="0"/>
        <v>100</v>
      </c>
      <c r="H31" s="286">
        <v>2500</v>
      </c>
      <c r="I31" s="182">
        <f t="shared" si="1"/>
        <v>46.580957704490409</v>
      </c>
      <c r="J31" s="183">
        <f t="shared" si="2"/>
        <v>46.580957704490409</v>
      </c>
      <c r="K31" s="184"/>
    </row>
    <row r="32" spans="1:11" ht="12.75" hidden="1" customHeight="1" x14ac:dyDescent="0.25">
      <c r="A32" s="536"/>
      <c r="B32" s="541"/>
      <c r="C32" s="542" t="s">
        <v>85</v>
      </c>
      <c r="D32" s="1024" t="s">
        <v>86</v>
      </c>
      <c r="E32" s="381"/>
      <c r="F32" s="381"/>
      <c r="G32" s="382" t="e">
        <f t="shared" si="0"/>
        <v>#DIV/0!</v>
      </c>
      <c r="H32" s="1069"/>
      <c r="I32" s="382" t="e">
        <f t="shared" si="1"/>
        <v>#DIV/0!</v>
      </c>
      <c r="J32" s="383" t="e">
        <f t="shared" si="2"/>
        <v>#DIV/0!</v>
      </c>
      <c r="K32" s="384"/>
    </row>
    <row r="33" spans="1:11" ht="12.75" customHeight="1" x14ac:dyDescent="0.25">
      <c r="A33" s="176"/>
      <c r="B33" s="155"/>
      <c r="C33" s="278" t="s">
        <v>87</v>
      </c>
      <c r="D33" s="279" t="s">
        <v>46</v>
      </c>
      <c r="E33" s="280">
        <v>2256</v>
      </c>
      <c r="F33" s="280">
        <v>2256</v>
      </c>
      <c r="G33" s="281">
        <f t="shared" si="0"/>
        <v>100</v>
      </c>
      <c r="H33" s="282">
        <v>1173</v>
      </c>
      <c r="I33" s="281">
        <f t="shared" si="1"/>
        <v>51.994680851063833</v>
      </c>
      <c r="J33" s="283">
        <f t="shared" si="2"/>
        <v>51.994680851063833</v>
      </c>
      <c r="K33" s="284"/>
    </row>
    <row r="34" spans="1:11" ht="12.75" customHeight="1" x14ac:dyDescent="0.25">
      <c r="A34" s="176"/>
      <c r="B34" s="155"/>
      <c r="C34" s="179" t="s">
        <v>88</v>
      </c>
      <c r="D34" s="180" t="s">
        <v>47</v>
      </c>
      <c r="E34" s="181">
        <v>542</v>
      </c>
      <c r="F34" s="181">
        <v>542</v>
      </c>
      <c r="G34" s="182">
        <f t="shared" si="0"/>
        <v>100</v>
      </c>
      <c r="H34" s="286">
        <v>212</v>
      </c>
      <c r="I34" s="182">
        <f t="shared" si="1"/>
        <v>39.114391143911433</v>
      </c>
      <c r="J34" s="183">
        <f t="shared" si="2"/>
        <v>39.114391143911433</v>
      </c>
      <c r="K34" s="184"/>
    </row>
    <row r="35" spans="1:11" ht="12.75" customHeight="1" x14ac:dyDescent="0.25">
      <c r="A35" s="176"/>
      <c r="B35" s="155"/>
      <c r="C35" s="179" t="s">
        <v>89</v>
      </c>
      <c r="D35" s="270" t="s">
        <v>48</v>
      </c>
      <c r="E35" s="181">
        <v>226</v>
      </c>
      <c r="F35" s="181">
        <v>226</v>
      </c>
      <c r="G35" s="182">
        <f t="shared" si="0"/>
        <v>100</v>
      </c>
      <c r="H35" s="286">
        <v>226</v>
      </c>
      <c r="I35" s="182">
        <f t="shared" si="1"/>
        <v>100</v>
      </c>
      <c r="J35" s="183">
        <f t="shared" si="2"/>
        <v>100</v>
      </c>
      <c r="K35" s="184"/>
    </row>
    <row r="36" spans="1:11" ht="12.75" customHeight="1" x14ac:dyDescent="0.25">
      <c r="A36" s="176"/>
      <c r="B36" s="155"/>
      <c r="C36" s="179" t="s">
        <v>21</v>
      </c>
      <c r="D36" s="194" t="s">
        <v>22</v>
      </c>
      <c r="E36" s="181">
        <v>6200</v>
      </c>
      <c r="F36" s="181">
        <v>6200</v>
      </c>
      <c r="G36" s="182">
        <f t="shared" si="0"/>
        <v>100</v>
      </c>
      <c r="H36" s="286">
        <v>4000</v>
      </c>
      <c r="I36" s="182">
        <f t="shared" si="1"/>
        <v>64.516129032258064</v>
      </c>
      <c r="J36" s="183">
        <f t="shared" si="2"/>
        <v>64.516129032258064</v>
      </c>
      <c r="K36" s="184"/>
    </row>
    <row r="37" spans="1:11" ht="19.5" customHeight="1" x14ac:dyDescent="0.25">
      <c r="A37" s="176"/>
      <c r="B37" s="155"/>
      <c r="C37" s="285" t="s">
        <v>217</v>
      </c>
      <c r="D37" s="899" t="s">
        <v>228</v>
      </c>
      <c r="E37" s="190">
        <v>300</v>
      </c>
      <c r="F37" s="190">
        <v>300</v>
      </c>
      <c r="G37" s="191">
        <f t="shared" si="0"/>
        <v>100</v>
      </c>
      <c r="H37" s="197">
        <v>300</v>
      </c>
      <c r="I37" s="191">
        <f t="shared" si="1"/>
        <v>100</v>
      </c>
      <c r="J37" s="191">
        <f t="shared" si="2"/>
        <v>100</v>
      </c>
      <c r="K37" s="193"/>
    </row>
    <row r="38" spans="1:11" ht="13.2" customHeight="1" x14ac:dyDescent="0.25">
      <c r="A38" s="176"/>
      <c r="B38" s="155"/>
      <c r="C38" s="179" t="s">
        <v>53</v>
      </c>
      <c r="D38" s="180" t="s">
        <v>54</v>
      </c>
      <c r="E38" s="181">
        <v>162</v>
      </c>
      <c r="F38" s="181">
        <v>162</v>
      </c>
      <c r="G38" s="182">
        <f t="shared" si="0"/>
        <v>100</v>
      </c>
      <c r="H38" s="286">
        <v>162</v>
      </c>
      <c r="I38" s="182">
        <f t="shared" si="1"/>
        <v>100</v>
      </c>
      <c r="J38" s="183">
        <f t="shared" si="2"/>
        <v>100</v>
      </c>
      <c r="K38" s="184"/>
    </row>
    <row r="39" spans="1:11" ht="12.75" customHeight="1" x14ac:dyDescent="0.25">
      <c r="A39" s="176"/>
      <c r="B39" s="155"/>
      <c r="C39" s="179" t="s">
        <v>90</v>
      </c>
      <c r="D39" s="180" t="s">
        <v>91</v>
      </c>
      <c r="E39" s="181">
        <v>976</v>
      </c>
      <c r="F39" s="181">
        <v>976</v>
      </c>
      <c r="G39" s="1530">
        <f t="shared" si="0"/>
        <v>100</v>
      </c>
      <c r="H39" s="286">
        <v>1000</v>
      </c>
      <c r="I39" s="182">
        <f t="shared" si="1"/>
        <v>102.45901639344261</v>
      </c>
      <c r="J39" s="183">
        <f t="shared" si="2"/>
        <v>102.45901639344261</v>
      </c>
      <c r="K39" s="184"/>
    </row>
    <row r="40" spans="1:11" ht="12.75" customHeight="1" x14ac:dyDescent="0.25">
      <c r="A40" s="176"/>
      <c r="B40" s="155"/>
      <c r="C40" s="179" t="s">
        <v>92</v>
      </c>
      <c r="D40" s="380" t="s">
        <v>55</v>
      </c>
      <c r="E40" s="181">
        <v>5731</v>
      </c>
      <c r="F40" s="181">
        <v>5731</v>
      </c>
      <c r="G40" s="1530">
        <f t="shared" si="0"/>
        <v>100</v>
      </c>
      <c r="H40" s="286">
        <v>5731</v>
      </c>
      <c r="I40" s="182">
        <f t="shared" si="1"/>
        <v>100</v>
      </c>
      <c r="J40" s="183">
        <f t="shared" si="2"/>
        <v>100</v>
      </c>
      <c r="K40" s="184"/>
    </row>
    <row r="41" spans="1:11" ht="30" hidden="1" customHeight="1" x14ac:dyDescent="0.25">
      <c r="A41" s="176"/>
      <c r="B41" s="155"/>
      <c r="C41" s="578" t="s">
        <v>233</v>
      </c>
      <c r="D41" s="1196" t="s">
        <v>60</v>
      </c>
      <c r="E41" s="241"/>
      <c r="F41" s="241"/>
      <c r="G41" s="1100" t="e">
        <f t="shared" si="0"/>
        <v>#DIV/0!</v>
      </c>
      <c r="H41" s="327"/>
      <c r="I41" s="326" t="e">
        <f t="shared" si="1"/>
        <v>#DIV/0!</v>
      </c>
      <c r="J41" s="614" t="e">
        <f t="shared" si="2"/>
        <v>#DIV/0!</v>
      </c>
      <c r="K41" s="243"/>
    </row>
    <row r="42" spans="1:11" ht="15" customHeight="1" x14ac:dyDescent="0.25">
      <c r="A42" s="288"/>
      <c r="B42" s="1547">
        <v>71095</v>
      </c>
      <c r="C42" s="1491"/>
      <c r="D42" s="1484" t="s">
        <v>71</v>
      </c>
      <c r="E42" s="1480">
        <f>SUM(E43:E52)</f>
        <v>1749887</v>
      </c>
      <c r="F42" s="1480">
        <f>SUM(F43:F52)</f>
        <v>275452</v>
      </c>
      <c r="G42" s="1479">
        <f t="shared" si="0"/>
        <v>15.741130713011756</v>
      </c>
      <c r="H42" s="1480">
        <f>SUM(H43:H52)</f>
        <v>889241</v>
      </c>
      <c r="I42" s="1479">
        <f t="shared" si="1"/>
        <v>322.82974892177225</v>
      </c>
      <c r="J42" s="1479">
        <f t="shared" si="2"/>
        <v>50.817052758263813</v>
      </c>
      <c r="K42" s="1653"/>
    </row>
    <row r="43" spans="1:11" ht="61.5" hidden="1" customHeight="1" x14ac:dyDescent="0.25">
      <c r="A43" s="288"/>
      <c r="B43" s="277"/>
      <c r="C43" s="1502">
        <v>2320</v>
      </c>
      <c r="D43" s="1503" t="s">
        <v>164</v>
      </c>
      <c r="E43" s="1504"/>
      <c r="F43" s="1504"/>
      <c r="G43" s="191" t="e">
        <f t="shared" si="0"/>
        <v>#DIV/0!</v>
      </c>
      <c r="H43" s="1504"/>
      <c r="I43" s="191" t="e">
        <f>SUM(H43/F43*100)</f>
        <v>#DIV/0!</v>
      </c>
      <c r="J43" s="191" t="e">
        <f>SUM(H43/E43*100)</f>
        <v>#DIV/0!</v>
      </c>
      <c r="K43" s="1515"/>
    </row>
    <row r="44" spans="1:11" ht="12.75" customHeight="1" x14ac:dyDescent="0.25">
      <c r="A44" s="288"/>
      <c r="B44" s="277"/>
      <c r="C44" s="188">
        <v>4210</v>
      </c>
      <c r="D44" s="180" t="s">
        <v>31</v>
      </c>
      <c r="E44" s="190"/>
      <c r="F44" s="190"/>
      <c r="G44" s="855" t="e">
        <f t="shared" si="0"/>
        <v>#DIV/0!</v>
      </c>
      <c r="H44" s="190">
        <v>10000</v>
      </c>
      <c r="I44" s="855" t="e">
        <f t="shared" si="1"/>
        <v>#DIV/0!</v>
      </c>
      <c r="J44" s="855" t="e">
        <f t="shared" si="2"/>
        <v>#DIV/0!</v>
      </c>
      <c r="K44" s="184"/>
    </row>
    <row r="45" spans="1:11" ht="13.8" hidden="1" x14ac:dyDescent="0.25">
      <c r="A45" s="288"/>
      <c r="B45" s="277"/>
      <c r="C45" s="188">
        <v>4260</v>
      </c>
      <c r="D45" s="180" t="s">
        <v>46</v>
      </c>
      <c r="E45" s="190"/>
      <c r="F45" s="190"/>
      <c r="G45" s="855" t="e">
        <f t="shared" si="0"/>
        <v>#DIV/0!</v>
      </c>
      <c r="H45" s="190"/>
      <c r="I45" s="855" t="e">
        <f t="shared" si="1"/>
        <v>#DIV/0!</v>
      </c>
      <c r="J45" s="855" t="e">
        <f t="shared" si="2"/>
        <v>#DIV/0!</v>
      </c>
      <c r="K45" s="184"/>
    </row>
    <row r="46" spans="1:11" ht="12.75" hidden="1" customHeight="1" x14ac:dyDescent="0.25">
      <c r="A46" s="288"/>
      <c r="B46" s="277"/>
      <c r="C46" s="188">
        <v>4270</v>
      </c>
      <c r="D46" s="180" t="s">
        <v>47</v>
      </c>
      <c r="E46" s="190"/>
      <c r="F46" s="190"/>
      <c r="G46" s="855" t="e">
        <f t="shared" si="0"/>
        <v>#DIV/0!</v>
      </c>
      <c r="H46" s="190"/>
      <c r="I46" s="855" t="e">
        <f t="shared" si="1"/>
        <v>#DIV/0!</v>
      </c>
      <c r="J46" s="855" t="e">
        <f t="shared" si="2"/>
        <v>#DIV/0!</v>
      </c>
      <c r="K46" s="184"/>
    </row>
    <row r="47" spans="1:11" ht="12.75" customHeight="1" x14ac:dyDescent="0.25">
      <c r="A47" s="288"/>
      <c r="B47" s="277"/>
      <c r="C47" s="188">
        <v>4300</v>
      </c>
      <c r="D47" s="194" t="s">
        <v>22</v>
      </c>
      <c r="E47" s="190"/>
      <c r="F47" s="190"/>
      <c r="G47" s="855" t="e">
        <f t="shared" si="0"/>
        <v>#DIV/0!</v>
      </c>
      <c r="H47" s="190">
        <v>76847</v>
      </c>
      <c r="I47" s="855" t="e">
        <f t="shared" si="1"/>
        <v>#DIV/0!</v>
      </c>
      <c r="J47" s="855" t="e">
        <f t="shared" si="2"/>
        <v>#DIV/0!</v>
      </c>
      <c r="K47" s="184"/>
    </row>
    <row r="48" spans="1:11" ht="15.75" customHeight="1" x14ac:dyDescent="0.25">
      <c r="A48" s="288"/>
      <c r="B48" s="277"/>
      <c r="C48" s="187">
        <v>4610</v>
      </c>
      <c r="D48" s="180" t="s">
        <v>93</v>
      </c>
      <c r="E48" s="190">
        <v>5000</v>
      </c>
      <c r="F48" s="190">
        <v>5000</v>
      </c>
      <c r="G48" s="191">
        <f t="shared" si="0"/>
        <v>100</v>
      </c>
      <c r="H48" s="190">
        <v>5000</v>
      </c>
      <c r="I48" s="191">
        <f t="shared" si="1"/>
        <v>100</v>
      </c>
      <c r="J48" s="191">
        <f t="shared" si="2"/>
        <v>100</v>
      </c>
      <c r="K48" s="184"/>
    </row>
    <row r="49" spans="1:11" ht="27.6" hidden="1" x14ac:dyDescent="0.25">
      <c r="A49" s="288"/>
      <c r="B49" s="289"/>
      <c r="C49" s="188">
        <v>4700</v>
      </c>
      <c r="D49" s="189" t="s">
        <v>60</v>
      </c>
      <c r="E49" s="190"/>
      <c r="F49" s="190"/>
      <c r="G49" s="191" t="e">
        <f t="shared" si="0"/>
        <v>#DIV/0!</v>
      </c>
      <c r="H49" s="190"/>
      <c r="I49" s="191" t="e">
        <f t="shared" si="1"/>
        <v>#DIV/0!</v>
      </c>
      <c r="J49" s="191" t="e">
        <f t="shared" si="2"/>
        <v>#DIV/0!</v>
      </c>
      <c r="K49" s="193"/>
    </row>
    <row r="50" spans="1:11" ht="13.8" x14ac:dyDescent="0.25">
      <c r="A50" s="288"/>
      <c r="B50" s="289"/>
      <c r="C50" s="163">
        <v>6057</v>
      </c>
      <c r="D50" s="208" t="s">
        <v>61</v>
      </c>
      <c r="E50" s="203">
        <v>1474581</v>
      </c>
      <c r="F50" s="203">
        <v>146</v>
      </c>
      <c r="G50" s="204">
        <f t="shared" si="0"/>
        <v>9.9011176734272316E-3</v>
      </c>
      <c r="H50" s="203">
        <v>676935</v>
      </c>
      <c r="I50" s="191">
        <f t="shared" si="1"/>
        <v>463654.10958904115</v>
      </c>
      <c r="J50" s="204">
        <f t="shared" si="2"/>
        <v>45.906938988092207</v>
      </c>
      <c r="K50" s="206"/>
    </row>
    <row r="51" spans="1:11" ht="14.4" thickBot="1" x14ac:dyDescent="0.3">
      <c r="A51" s="473"/>
      <c r="B51" s="986"/>
      <c r="C51" s="131">
        <v>6059</v>
      </c>
      <c r="D51" s="1691" t="s">
        <v>61</v>
      </c>
      <c r="E51" s="291">
        <v>270306</v>
      </c>
      <c r="F51" s="291">
        <v>270306</v>
      </c>
      <c r="G51" s="488">
        <f t="shared" si="0"/>
        <v>100</v>
      </c>
      <c r="H51" s="291">
        <v>120459</v>
      </c>
      <c r="I51" s="136">
        <f t="shared" si="1"/>
        <v>44.563938647310827</v>
      </c>
      <c r="J51" s="488">
        <f t="shared" si="2"/>
        <v>44.563938647310827</v>
      </c>
      <c r="K51" s="293"/>
    </row>
    <row r="52" spans="1:11" ht="30" hidden="1" customHeight="1" thickBot="1" x14ac:dyDescent="0.3">
      <c r="A52" s="247"/>
      <c r="B52" s="271"/>
      <c r="C52" s="480">
        <v>6060</v>
      </c>
      <c r="D52" s="1689" t="s">
        <v>62</v>
      </c>
      <c r="E52" s="250"/>
      <c r="F52" s="250"/>
      <c r="G52" s="251" t="e">
        <f t="shared" si="0"/>
        <v>#DIV/0!</v>
      </c>
      <c r="H52" s="1690"/>
      <c r="I52" s="251" t="e">
        <f t="shared" si="1"/>
        <v>#DIV/0!</v>
      </c>
      <c r="J52" s="251" t="e">
        <f t="shared" si="2"/>
        <v>#DIV/0!</v>
      </c>
      <c r="K52" s="408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27" zoomScale="115" zoomScaleNormal="115" workbookViewId="0">
      <selection activeCell="I1" sqref="I1:I3"/>
    </sheetView>
  </sheetViews>
  <sheetFormatPr defaultColWidth="9.109375" defaultRowHeight="13.2" x14ac:dyDescent="0.25"/>
  <cols>
    <col min="1" max="1" width="5.33203125" style="1" customWidth="1"/>
    <col min="2" max="2" width="7.44140625" style="1" customWidth="1"/>
    <col min="3" max="3" width="6.88671875" style="2" customWidth="1"/>
    <col min="4" max="4" width="44.5546875" style="3" customWidth="1"/>
    <col min="5" max="5" width="14.6640625" style="3" customWidth="1"/>
    <col min="6" max="6" width="14.6640625" style="1" customWidth="1"/>
    <col min="7" max="7" width="9.6640625" style="1" customWidth="1"/>
    <col min="8" max="8" width="14.6640625" style="1" customWidth="1"/>
    <col min="9" max="10" width="9.66406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9" t="s">
        <v>273</v>
      </c>
      <c r="E4" s="99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26.25" customHeight="1" thickTop="1" thickBot="1" x14ac:dyDescent="0.3">
      <c r="A10" s="151">
        <v>750</v>
      </c>
      <c r="B10" s="95"/>
      <c r="C10" s="95"/>
      <c r="D10" s="95" t="s">
        <v>94</v>
      </c>
      <c r="E10" s="44">
        <f>SUM(E11+E19+E21+E26+E56+E59+E65+E71)</f>
        <v>5983225</v>
      </c>
      <c r="F10" s="43">
        <f>SUM(F11+F19+F21+F26+F56+F59+F65+F71)</f>
        <v>5983225</v>
      </c>
      <c r="G10" s="96">
        <f t="shared" ref="G10:G76" si="0">SUM(F10/E10*100)</f>
        <v>100</v>
      </c>
      <c r="H10" s="46">
        <f>SUM(H11+H19+H21+H26+H56+H59+H65+H71)</f>
        <v>6259371</v>
      </c>
      <c r="I10" s="47">
        <f t="shared" ref="I10:I76" si="1">SUM(H10/F10*100)</f>
        <v>104.61533704649248</v>
      </c>
      <c r="J10" s="97">
        <f t="shared" ref="J10:J76" si="2">SUM(H10/E10*100)</f>
        <v>104.61533704649248</v>
      </c>
      <c r="K10" s="304"/>
    </row>
    <row r="11" spans="1:11" s="9" customFormat="1" ht="15" customHeight="1" x14ac:dyDescent="0.25">
      <c r="A11" s="219"/>
      <c r="B11" s="98">
        <v>75011</v>
      </c>
      <c r="C11" s="98"/>
      <c r="D11" s="154" t="s">
        <v>95</v>
      </c>
      <c r="E11" s="88">
        <f>SUM(E12:E18)</f>
        <v>684</v>
      </c>
      <c r="F11" s="88">
        <f>SUM(F12:F18)</f>
        <v>684</v>
      </c>
      <c r="G11" s="89">
        <f t="shared" si="0"/>
        <v>100</v>
      </c>
      <c r="H11" s="88">
        <f>SUM(H12:H18)</f>
        <v>684</v>
      </c>
      <c r="I11" s="92">
        <f t="shared" si="1"/>
        <v>100</v>
      </c>
      <c r="J11" s="141">
        <f t="shared" si="2"/>
        <v>100</v>
      </c>
      <c r="K11" s="274"/>
    </row>
    <row r="12" spans="1:11" s="9" customFormat="1" ht="12.75" customHeight="1" x14ac:dyDescent="0.25">
      <c r="A12" s="151"/>
      <c r="B12" s="95"/>
      <c r="C12" s="305">
        <v>4010</v>
      </c>
      <c r="D12" s="306" t="s">
        <v>39</v>
      </c>
      <c r="E12" s="261">
        <v>684</v>
      </c>
      <c r="F12" s="261">
        <v>684</v>
      </c>
      <c r="G12" s="262">
        <f t="shared" si="0"/>
        <v>100</v>
      </c>
      <c r="H12" s="263">
        <v>684</v>
      </c>
      <c r="I12" s="264">
        <f t="shared" si="1"/>
        <v>100</v>
      </c>
      <c r="J12" s="307">
        <f t="shared" si="2"/>
        <v>100</v>
      </c>
      <c r="K12" s="308"/>
    </row>
    <row r="13" spans="1:11" s="10" customFormat="1" ht="12.75" hidden="1" customHeight="1" x14ac:dyDescent="0.25">
      <c r="A13" s="176"/>
      <c r="B13" s="155"/>
      <c r="C13" s="188">
        <v>4110</v>
      </c>
      <c r="D13" s="270" t="s">
        <v>42</v>
      </c>
      <c r="E13" s="238"/>
      <c r="F13" s="238"/>
      <c r="G13" s="237" t="e">
        <f t="shared" si="0"/>
        <v>#DIV/0!</v>
      </c>
      <c r="H13" s="197"/>
      <c r="I13" s="191" t="e">
        <f t="shared" si="1"/>
        <v>#DIV/0!</v>
      </c>
      <c r="J13" s="192" t="e">
        <f t="shared" si="2"/>
        <v>#DIV/0!</v>
      </c>
      <c r="K13" s="193"/>
    </row>
    <row r="14" spans="1:11" s="10" customFormat="1" ht="12.75" hidden="1" customHeight="1" x14ac:dyDescent="0.25">
      <c r="A14" s="176"/>
      <c r="B14" s="155"/>
      <c r="C14" s="188">
        <v>4120</v>
      </c>
      <c r="D14" s="270" t="s">
        <v>43</v>
      </c>
      <c r="E14" s="238"/>
      <c r="F14" s="238"/>
      <c r="G14" s="237" t="e">
        <f t="shared" si="0"/>
        <v>#DIV/0!</v>
      </c>
      <c r="H14" s="197"/>
      <c r="I14" s="191" t="e">
        <f t="shared" si="1"/>
        <v>#DIV/0!</v>
      </c>
      <c r="J14" s="192" t="e">
        <f t="shared" si="2"/>
        <v>#DIV/0!</v>
      </c>
      <c r="K14" s="193"/>
    </row>
    <row r="15" spans="1:11" s="10" customFormat="1" ht="12.75" hidden="1" customHeight="1" x14ac:dyDescent="0.25">
      <c r="A15" s="176"/>
      <c r="B15" s="155"/>
      <c r="C15" s="188">
        <v>4210</v>
      </c>
      <c r="D15" s="270" t="s">
        <v>31</v>
      </c>
      <c r="E15" s="238"/>
      <c r="F15" s="238"/>
      <c r="G15" s="237" t="e">
        <f t="shared" si="0"/>
        <v>#DIV/0!</v>
      </c>
      <c r="H15" s="197"/>
      <c r="I15" s="191" t="e">
        <f t="shared" ref="I15:I16" si="3">SUM(H15/F15*100)</f>
        <v>#DIV/0!</v>
      </c>
      <c r="J15" s="192" t="e">
        <f t="shared" ref="J15:J16" si="4">SUM(H15/E15*100)</f>
        <v>#DIV/0!</v>
      </c>
      <c r="K15" s="193"/>
    </row>
    <row r="16" spans="1:11" s="10" customFormat="1" ht="12.75" hidden="1" customHeight="1" x14ac:dyDescent="0.25">
      <c r="A16" s="176"/>
      <c r="B16" s="155"/>
      <c r="C16" s="188">
        <v>4300</v>
      </c>
      <c r="D16" s="266" t="s">
        <v>22</v>
      </c>
      <c r="E16" s="238"/>
      <c r="F16" s="238"/>
      <c r="G16" s="237" t="e">
        <f t="shared" si="0"/>
        <v>#DIV/0!</v>
      </c>
      <c r="H16" s="197"/>
      <c r="I16" s="191" t="e">
        <f t="shared" si="3"/>
        <v>#DIV/0!</v>
      </c>
      <c r="J16" s="192" t="e">
        <f t="shared" si="4"/>
        <v>#DIV/0!</v>
      </c>
      <c r="K16" s="193"/>
    </row>
    <row r="17" spans="1:11" s="10" customFormat="1" ht="12.75" hidden="1" customHeight="1" x14ac:dyDescent="0.25">
      <c r="A17" s="176"/>
      <c r="B17" s="155"/>
      <c r="C17" s="188">
        <v>4440</v>
      </c>
      <c r="D17" s="270" t="s">
        <v>96</v>
      </c>
      <c r="E17" s="238"/>
      <c r="F17" s="238"/>
      <c r="G17" s="237" t="e">
        <f t="shared" si="0"/>
        <v>#DIV/0!</v>
      </c>
      <c r="H17" s="197"/>
      <c r="I17" s="191" t="e">
        <f t="shared" si="1"/>
        <v>#DIV/0!</v>
      </c>
      <c r="J17" s="192" t="e">
        <f t="shared" si="2"/>
        <v>#DIV/0!</v>
      </c>
      <c r="K17" s="193"/>
    </row>
    <row r="18" spans="1:11" s="10" customFormat="1" ht="14.4" hidden="1" customHeight="1" x14ac:dyDescent="0.25">
      <c r="A18" s="176"/>
      <c r="B18" s="155"/>
      <c r="C18" s="239">
        <v>4440</v>
      </c>
      <c r="D18" s="210" t="s">
        <v>55</v>
      </c>
      <c r="E18" s="613"/>
      <c r="F18" s="613"/>
      <c r="G18" s="486" t="e">
        <f t="shared" si="0"/>
        <v>#DIV/0!</v>
      </c>
      <c r="H18" s="327"/>
      <c r="I18" s="326" t="e">
        <f t="shared" ref="I18" si="5">SUM(H18/F18*100)</f>
        <v>#DIV/0!</v>
      </c>
      <c r="J18" s="614" t="e">
        <f t="shared" si="2"/>
        <v>#DIV/0!</v>
      </c>
      <c r="K18" s="243"/>
    </row>
    <row r="19" spans="1:11" s="10" customFormat="1" ht="15" customHeight="1" x14ac:dyDescent="0.25">
      <c r="A19" s="176"/>
      <c r="B19" s="230">
        <v>75018</v>
      </c>
      <c r="C19" s="230"/>
      <c r="D19" s="311" t="s">
        <v>97</v>
      </c>
      <c r="E19" s="144">
        <f>SUM(E20)</f>
        <v>2010</v>
      </c>
      <c r="F19" s="144">
        <f>SUM(F20)</f>
        <v>2010</v>
      </c>
      <c r="G19" s="145">
        <f t="shared" si="0"/>
        <v>100</v>
      </c>
      <c r="H19" s="231">
        <f>SUM(H20)</f>
        <v>2010</v>
      </c>
      <c r="I19" s="147">
        <f t="shared" si="1"/>
        <v>100</v>
      </c>
      <c r="J19" s="148">
        <f t="shared" si="2"/>
        <v>100</v>
      </c>
      <c r="K19" s="228"/>
    </row>
    <row r="20" spans="1:11" s="10" customFormat="1" ht="51.75" customHeight="1" x14ac:dyDescent="0.25">
      <c r="A20" s="176"/>
      <c r="B20" s="170"/>
      <c r="C20" s="170">
        <v>2710</v>
      </c>
      <c r="D20" s="312" t="s">
        <v>98</v>
      </c>
      <c r="E20" s="171">
        <v>2010</v>
      </c>
      <c r="F20" s="171">
        <v>2010</v>
      </c>
      <c r="G20" s="172">
        <f t="shared" si="0"/>
        <v>100</v>
      </c>
      <c r="H20" s="313">
        <v>2010</v>
      </c>
      <c r="I20" s="174">
        <f t="shared" si="1"/>
        <v>100</v>
      </c>
      <c r="J20" s="174">
        <f t="shared" si="2"/>
        <v>100</v>
      </c>
      <c r="K20" s="175"/>
    </row>
    <row r="21" spans="1:11" s="9" customFormat="1" ht="15" customHeight="1" x14ac:dyDescent="0.25">
      <c r="A21" s="151"/>
      <c r="B21" s="95">
        <v>75019</v>
      </c>
      <c r="C21" s="95"/>
      <c r="D21" s="226" t="s">
        <v>99</v>
      </c>
      <c r="E21" s="314">
        <f t="shared" ref="E21:F21" si="6">SUM(E22:E25)</f>
        <v>255700</v>
      </c>
      <c r="F21" s="314">
        <f t="shared" si="6"/>
        <v>255700</v>
      </c>
      <c r="G21" s="222">
        <f t="shared" si="0"/>
        <v>100</v>
      </c>
      <c r="H21" s="314">
        <f>SUM(H22:H25)</f>
        <v>280600</v>
      </c>
      <c r="I21" s="222">
        <f t="shared" si="1"/>
        <v>109.73797418850215</v>
      </c>
      <c r="J21" s="223">
        <f t="shared" si="2"/>
        <v>109.73797418850215</v>
      </c>
      <c r="K21" s="302"/>
    </row>
    <row r="22" spans="1:11" s="10" customFormat="1" ht="12.75" customHeight="1" x14ac:dyDescent="0.25">
      <c r="A22" s="176"/>
      <c r="B22" s="315"/>
      <c r="C22" s="315">
        <v>3030</v>
      </c>
      <c r="D22" s="316" t="s">
        <v>27</v>
      </c>
      <c r="E22" s="317">
        <v>247200</v>
      </c>
      <c r="F22" s="317">
        <v>247200</v>
      </c>
      <c r="G22" s="217">
        <f t="shared" si="0"/>
        <v>100</v>
      </c>
      <c r="H22" s="318">
        <v>252600</v>
      </c>
      <c r="I22" s="217">
        <f t="shared" si="1"/>
        <v>102.18446601941748</v>
      </c>
      <c r="J22" s="319">
        <f t="shared" si="2"/>
        <v>102.18446601941748</v>
      </c>
      <c r="K22" s="320"/>
    </row>
    <row r="23" spans="1:11" s="10" customFormat="1" ht="12.75" customHeight="1" x14ac:dyDescent="0.25">
      <c r="A23" s="176"/>
      <c r="B23" s="155"/>
      <c r="C23" s="188">
        <v>4210</v>
      </c>
      <c r="D23" s="270" t="s">
        <v>31</v>
      </c>
      <c r="E23" s="190">
        <v>1600</v>
      </c>
      <c r="F23" s="190">
        <v>1600</v>
      </c>
      <c r="G23" s="191">
        <f t="shared" si="0"/>
        <v>100</v>
      </c>
      <c r="H23" s="197">
        <v>2000</v>
      </c>
      <c r="I23" s="191">
        <f t="shared" si="1"/>
        <v>125</v>
      </c>
      <c r="J23" s="191">
        <f t="shared" si="2"/>
        <v>125</v>
      </c>
      <c r="K23" s="193"/>
    </row>
    <row r="24" spans="1:11" s="10" customFormat="1" ht="12.75" customHeight="1" x14ac:dyDescent="0.25">
      <c r="A24" s="176"/>
      <c r="B24" s="155"/>
      <c r="C24" s="188">
        <v>4300</v>
      </c>
      <c r="D24" s="266" t="s">
        <v>22</v>
      </c>
      <c r="E24" s="190">
        <v>6900</v>
      </c>
      <c r="F24" s="190">
        <v>6900</v>
      </c>
      <c r="G24" s="191">
        <f t="shared" si="0"/>
        <v>100</v>
      </c>
      <c r="H24" s="197">
        <v>5000</v>
      </c>
      <c r="I24" s="191">
        <f t="shared" si="1"/>
        <v>72.463768115942031</v>
      </c>
      <c r="J24" s="191">
        <f t="shared" si="2"/>
        <v>72.463768115942031</v>
      </c>
      <c r="K24" s="193"/>
    </row>
    <row r="25" spans="1:11" s="10" customFormat="1" ht="30.6" customHeight="1" x14ac:dyDescent="0.25">
      <c r="A25" s="176"/>
      <c r="B25" s="155"/>
      <c r="C25" s="239">
        <v>6060</v>
      </c>
      <c r="D25" s="240" t="s">
        <v>62</v>
      </c>
      <c r="E25" s="241"/>
      <c r="F25" s="241"/>
      <c r="G25" s="326"/>
      <c r="H25" s="327">
        <v>21000</v>
      </c>
      <c r="I25" s="326"/>
      <c r="J25" s="614"/>
      <c r="K25" s="243"/>
    </row>
    <row r="26" spans="1:11" s="9" customFormat="1" ht="15" customHeight="1" x14ac:dyDescent="0.25">
      <c r="A26" s="151"/>
      <c r="B26" s="230">
        <v>75020</v>
      </c>
      <c r="C26" s="230"/>
      <c r="D26" s="120" t="s">
        <v>100</v>
      </c>
      <c r="E26" s="231">
        <f>SUM(E27:E55)</f>
        <v>5410494</v>
      </c>
      <c r="F26" s="231">
        <f>SUM(F27:F55)</f>
        <v>5410494</v>
      </c>
      <c r="G26" s="147">
        <f t="shared" si="0"/>
        <v>100</v>
      </c>
      <c r="H26" s="231">
        <f>SUM(H27:H55)</f>
        <v>5709607</v>
      </c>
      <c r="I26" s="147">
        <f t="shared" si="1"/>
        <v>105.52838613257865</v>
      </c>
      <c r="J26" s="148">
        <f t="shared" si="2"/>
        <v>105.52838613257865</v>
      </c>
      <c r="K26" s="228"/>
    </row>
    <row r="27" spans="1:11" s="9" customFormat="1" ht="12.75" customHeight="1" x14ac:dyDescent="0.25">
      <c r="A27" s="151"/>
      <c r="B27" s="95"/>
      <c r="C27" s="105">
        <v>3020</v>
      </c>
      <c r="D27" s="122" t="s">
        <v>37</v>
      </c>
      <c r="E27" s="253">
        <v>7900</v>
      </c>
      <c r="F27" s="253">
        <v>7900</v>
      </c>
      <c r="G27" s="126">
        <f t="shared" si="0"/>
        <v>100</v>
      </c>
      <c r="H27" s="253">
        <v>11750</v>
      </c>
      <c r="I27" s="126">
        <f t="shared" si="1"/>
        <v>148.73417721518987</v>
      </c>
      <c r="J27" s="127">
        <f t="shared" si="2"/>
        <v>148.73417721518987</v>
      </c>
      <c r="K27" s="229"/>
    </row>
    <row r="28" spans="1:11" s="10" customFormat="1" ht="12.75" customHeight="1" x14ac:dyDescent="0.25">
      <c r="A28" s="176"/>
      <c r="B28" s="155"/>
      <c r="C28" s="188">
        <v>4010</v>
      </c>
      <c r="D28" s="270" t="s">
        <v>39</v>
      </c>
      <c r="E28" s="190">
        <v>2952862</v>
      </c>
      <c r="F28" s="190">
        <v>2952862</v>
      </c>
      <c r="G28" s="191">
        <f t="shared" si="0"/>
        <v>100</v>
      </c>
      <c r="H28" s="197">
        <v>3303488</v>
      </c>
      <c r="I28" s="191">
        <f t="shared" si="1"/>
        <v>111.87410722207811</v>
      </c>
      <c r="J28" s="192">
        <f t="shared" si="2"/>
        <v>111.87410722207811</v>
      </c>
      <c r="K28" s="193"/>
    </row>
    <row r="29" spans="1:11" s="10" customFormat="1" ht="12.75" customHeight="1" x14ac:dyDescent="0.25">
      <c r="A29" s="176"/>
      <c r="B29" s="155"/>
      <c r="C29" s="188">
        <v>4040</v>
      </c>
      <c r="D29" s="270" t="s">
        <v>41</v>
      </c>
      <c r="E29" s="190">
        <v>213158</v>
      </c>
      <c r="F29" s="190">
        <v>213158</v>
      </c>
      <c r="G29" s="191">
        <f t="shared" si="0"/>
        <v>100</v>
      </c>
      <c r="H29" s="197">
        <v>234750</v>
      </c>
      <c r="I29" s="191">
        <f t="shared" si="1"/>
        <v>110.12957524465421</v>
      </c>
      <c r="J29" s="192">
        <f t="shared" si="2"/>
        <v>110.12957524465421</v>
      </c>
      <c r="K29" s="193"/>
    </row>
    <row r="30" spans="1:11" s="10" customFormat="1" ht="12.75" customHeight="1" x14ac:dyDescent="0.25">
      <c r="A30" s="176"/>
      <c r="B30" s="155"/>
      <c r="C30" s="188">
        <v>4110</v>
      </c>
      <c r="D30" s="270" t="s">
        <v>42</v>
      </c>
      <c r="E30" s="190">
        <v>521560</v>
      </c>
      <c r="F30" s="190">
        <v>521560</v>
      </c>
      <c r="G30" s="191">
        <f t="shared" si="0"/>
        <v>100</v>
      </c>
      <c r="H30" s="197">
        <v>550584</v>
      </c>
      <c r="I30" s="191">
        <f t="shared" si="1"/>
        <v>105.5648439297492</v>
      </c>
      <c r="J30" s="192">
        <f t="shared" si="2"/>
        <v>105.5648439297492</v>
      </c>
      <c r="K30" s="193"/>
    </row>
    <row r="31" spans="1:11" s="10" customFormat="1" ht="12.75" customHeight="1" x14ac:dyDescent="0.25">
      <c r="A31" s="176"/>
      <c r="B31" s="155"/>
      <c r="C31" s="188">
        <v>4120</v>
      </c>
      <c r="D31" s="270" t="s">
        <v>43</v>
      </c>
      <c r="E31" s="190">
        <v>74632</v>
      </c>
      <c r="F31" s="190">
        <v>74632</v>
      </c>
      <c r="G31" s="191">
        <f t="shared" si="0"/>
        <v>100</v>
      </c>
      <c r="H31" s="197">
        <v>78520</v>
      </c>
      <c r="I31" s="191">
        <f t="shared" si="1"/>
        <v>105.20956158216315</v>
      </c>
      <c r="J31" s="192">
        <f t="shared" si="2"/>
        <v>105.20956158216315</v>
      </c>
      <c r="K31" s="193"/>
    </row>
    <row r="32" spans="1:11" s="10" customFormat="1" ht="12.75" customHeight="1" x14ac:dyDescent="0.25">
      <c r="A32" s="176"/>
      <c r="B32" s="155"/>
      <c r="C32" s="188">
        <v>4170</v>
      </c>
      <c r="D32" s="270" t="s">
        <v>45</v>
      </c>
      <c r="E32" s="190">
        <v>30000</v>
      </c>
      <c r="F32" s="190">
        <v>30000</v>
      </c>
      <c r="G32" s="191">
        <f t="shared" si="0"/>
        <v>100</v>
      </c>
      <c r="H32" s="197">
        <v>34000</v>
      </c>
      <c r="I32" s="191">
        <f t="shared" si="1"/>
        <v>113.33333333333333</v>
      </c>
      <c r="J32" s="192">
        <f t="shared" si="2"/>
        <v>113.33333333333333</v>
      </c>
      <c r="K32" s="193"/>
    </row>
    <row r="33" spans="1:11" s="10" customFormat="1" ht="12.75" customHeight="1" x14ac:dyDescent="0.25">
      <c r="A33" s="176"/>
      <c r="B33" s="155"/>
      <c r="C33" s="188">
        <v>4210</v>
      </c>
      <c r="D33" s="270" t="s">
        <v>31</v>
      </c>
      <c r="E33" s="190">
        <v>519449</v>
      </c>
      <c r="F33" s="190">
        <v>519449</v>
      </c>
      <c r="G33" s="191">
        <f t="shared" si="0"/>
        <v>100</v>
      </c>
      <c r="H33" s="197">
        <v>532200</v>
      </c>
      <c r="I33" s="191">
        <f t="shared" si="1"/>
        <v>102.45471643991999</v>
      </c>
      <c r="J33" s="191">
        <f t="shared" si="2"/>
        <v>102.45471643991999</v>
      </c>
      <c r="K33" s="193"/>
    </row>
    <row r="34" spans="1:11" s="10" customFormat="1" ht="27" hidden="1" customHeight="1" x14ac:dyDescent="0.25">
      <c r="A34" s="176"/>
      <c r="B34" s="155"/>
      <c r="C34" s="188">
        <v>4230</v>
      </c>
      <c r="D34" s="189" t="s">
        <v>101</v>
      </c>
      <c r="E34" s="190"/>
      <c r="F34" s="190"/>
      <c r="G34" s="191" t="e">
        <f t="shared" si="0"/>
        <v>#DIV/0!</v>
      </c>
      <c r="H34" s="197"/>
      <c r="I34" s="191" t="e">
        <f t="shared" si="1"/>
        <v>#DIV/0!</v>
      </c>
      <c r="J34" s="192" t="e">
        <f t="shared" si="2"/>
        <v>#DIV/0!</v>
      </c>
      <c r="K34" s="193"/>
    </row>
    <row r="35" spans="1:11" s="10" customFormat="1" ht="12.75" customHeight="1" x14ac:dyDescent="0.25">
      <c r="A35" s="176"/>
      <c r="B35" s="155"/>
      <c r="C35" s="188">
        <v>4260</v>
      </c>
      <c r="D35" s="270" t="s">
        <v>46</v>
      </c>
      <c r="E35" s="190">
        <v>129000</v>
      </c>
      <c r="F35" s="190">
        <v>129000</v>
      </c>
      <c r="G35" s="191">
        <f t="shared" si="0"/>
        <v>100</v>
      </c>
      <c r="H35" s="197">
        <v>135500</v>
      </c>
      <c r="I35" s="191">
        <f t="shared" si="1"/>
        <v>105.03875968992249</v>
      </c>
      <c r="J35" s="192">
        <f t="shared" si="2"/>
        <v>105.03875968992249</v>
      </c>
      <c r="K35" s="193"/>
    </row>
    <row r="36" spans="1:11" s="10" customFormat="1" ht="12.75" customHeight="1" x14ac:dyDescent="0.25">
      <c r="A36" s="176"/>
      <c r="B36" s="155"/>
      <c r="C36" s="188">
        <v>4270</v>
      </c>
      <c r="D36" s="270" t="s">
        <v>47</v>
      </c>
      <c r="E36" s="190">
        <v>183000</v>
      </c>
      <c r="F36" s="190">
        <v>183000</v>
      </c>
      <c r="G36" s="191">
        <f t="shared" si="0"/>
        <v>100</v>
      </c>
      <c r="H36" s="197">
        <v>59500</v>
      </c>
      <c r="I36" s="191">
        <f t="shared" si="1"/>
        <v>32.513661202185787</v>
      </c>
      <c r="J36" s="192">
        <f t="shared" si="2"/>
        <v>32.513661202185787</v>
      </c>
      <c r="K36" s="193"/>
    </row>
    <row r="37" spans="1:11" s="10" customFormat="1" ht="12.75" customHeight="1" x14ac:dyDescent="0.25">
      <c r="A37" s="176"/>
      <c r="B37" s="155"/>
      <c r="C37" s="188">
        <v>4280</v>
      </c>
      <c r="D37" s="270" t="s">
        <v>48</v>
      </c>
      <c r="E37" s="190">
        <v>4560</v>
      </c>
      <c r="F37" s="190">
        <v>4560</v>
      </c>
      <c r="G37" s="191">
        <f t="shared" si="0"/>
        <v>100</v>
      </c>
      <c r="H37" s="197">
        <v>4736</v>
      </c>
      <c r="I37" s="191">
        <f t="shared" si="1"/>
        <v>103.85964912280701</v>
      </c>
      <c r="J37" s="192">
        <f t="shared" si="2"/>
        <v>103.85964912280701</v>
      </c>
      <c r="K37" s="193"/>
    </row>
    <row r="38" spans="1:11" s="10" customFormat="1" ht="12.75" customHeight="1" x14ac:dyDescent="0.25">
      <c r="A38" s="176"/>
      <c r="B38" s="155"/>
      <c r="C38" s="188">
        <v>4300</v>
      </c>
      <c r="D38" s="266" t="s">
        <v>22</v>
      </c>
      <c r="E38" s="190">
        <v>399263</v>
      </c>
      <c r="F38" s="190">
        <v>399263</v>
      </c>
      <c r="G38" s="191">
        <f t="shared" si="0"/>
        <v>100</v>
      </c>
      <c r="H38" s="197">
        <v>370605</v>
      </c>
      <c r="I38" s="191">
        <f t="shared" si="1"/>
        <v>92.822275041764442</v>
      </c>
      <c r="J38" s="192">
        <f t="shared" si="2"/>
        <v>92.822275041764442</v>
      </c>
      <c r="K38" s="193"/>
    </row>
    <row r="39" spans="1:11" s="10" customFormat="1" ht="18.75" customHeight="1" x14ac:dyDescent="0.25">
      <c r="A39" s="176"/>
      <c r="B39" s="155"/>
      <c r="C39" s="188">
        <v>4360</v>
      </c>
      <c r="D39" s="899" t="s">
        <v>228</v>
      </c>
      <c r="E39" s="190">
        <v>39150</v>
      </c>
      <c r="F39" s="190">
        <v>39150</v>
      </c>
      <c r="G39" s="191">
        <f t="shared" si="0"/>
        <v>100</v>
      </c>
      <c r="H39" s="197">
        <v>44450</v>
      </c>
      <c r="I39" s="191">
        <f t="shared" si="1"/>
        <v>113.53767560664112</v>
      </c>
      <c r="J39" s="191">
        <f t="shared" si="2"/>
        <v>113.53767560664112</v>
      </c>
      <c r="K39" s="193"/>
    </row>
    <row r="40" spans="1:11" s="10" customFormat="1" ht="26.25" customHeight="1" x14ac:dyDescent="0.25">
      <c r="A40" s="176"/>
      <c r="B40" s="155"/>
      <c r="C40" s="188">
        <v>4380</v>
      </c>
      <c r="D40" s="196" t="s">
        <v>102</v>
      </c>
      <c r="E40" s="190">
        <v>1500</v>
      </c>
      <c r="F40" s="190">
        <v>1500</v>
      </c>
      <c r="G40" s="191">
        <f t="shared" si="0"/>
        <v>100</v>
      </c>
      <c r="H40" s="197">
        <v>1500</v>
      </c>
      <c r="I40" s="191">
        <f t="shared" si="1"/>
        <v>100</v>
      </c>
      <c r="J40" s="192">
        <f t="shared" si="2"/>
        <v>100</v>
      </c>
      <c r="K40" s="193"/>
    </row>
    <row r="41" spans="1:11" s="10" customFormat="1" ht="25.5" customHeight="1" x14ac:dyDescent="0.25">
      <c r="A41" s="176"/>
      <c r="B41" s="155"/>
      <c r="C41" s="188">
        <v>4390</v>
      </c>
      <c r="D41" s="196" t="s">
        <v>52</v>
      </c>
      <c r="E41" s="190">
        <v>25000</v>
      </c>
      <c r="F41" s="190">
        <v>25000</v>
      </c>
      <c r="G41" s="191">
        <f t="shared" si="0"/>
        <v>100</v>
      </c>
      <c r="H41" s="197">
        <v>40000</v>
      </c>
      <c r="I41" s="191">
        <f t="shared" si="1"/>
        <v>160</v>
      </c>
      <c r="J41" s="192">
        <f t="shared" si="2"/>
        <v>160</v>
      </c>
      <c r="K41" s="193"/>
    </row>
    <row r="42" spans="1:11" s="10" customFormat="1" ht="12.75" customHeight="1" x14ac:dyDescent="0.25">
      <c r="A42" s="176"/>
      <c r="B42" s="155"/>
      <c r="C42" s="188">
        <v>4410</v>
      </c>
      <c r="D42" s="270" t="s">
        <v>54</v>
      </c>
      <c r="E42" s="190">
        <v>10000</v>
      </c>
      <c r="F42" s="190">
        <v>10000</v>
      </c>
      <c r="G42" s="191">
        <f t="shared" si="0"/>
        <v>100</v>
      </c>
      <c r="H42" s="197">
        <v>14000</v>
      </c>
      <c r="I42" s="191">
        <f t="shared" si="1"/>
        <v>140</v>
      </c>
      <c r="J42" s="192">
        <f t="shared" si="2"/>
        <v>140</v>
      </c>
      <c r="K42" s="193"/>
    </row>
    <row r="43" spans="1:11" s="10" customFormat="1" ht="12.75" customHeight="1" x14ac:dyDescent="0.25">
      <c r="A43" s="536"/>
      <c r="B43" s="1361"/>
      <c r="C43" s="543">
        <v>4420</v>
      </c>
      <c r="D43" s="649" t="s">
        <v>103</v>
      </c>
      <c r="E43" s="597">
        <v>4000</v>
      </c>
      <c r="F43" s="597">
        <v>4000</v>
      </c>
      <c r="G43" s="545">
        <f t="shared" si="0"/>
        <v>100</v>
      </c>
      <c r="H43" s="546">
        <v>4000</v>
      </c>
      <c r="I43" s="545">
        <f>SUM(H43/F43*100)</f>
        <v>100</v>
      </c>
      <c r="J43" s="1533">
        <f>SUM(H43/E43*100)</f>
        <v>100</v>
      </c>
      <c r="K43" s="547"/>
    </row>
    <row r="44" spans="1:11" s="10" customFormat="1" ht="12.75" customHeight="1" x14ac:dyDescent="0.25">
      <c r="A44" s="176"/>
      <c r="B44" s="155"/>
      <c r="C44" s="385">
        <v>4430</v>
      </c>
      <c r="D44" s="579" t="s">
        <v>91</v>
      </c>
      <c r="E44" s="329">
        <v>127560</v>
      </c>
      <c r="F44" s="329">
        <v>127560</v>
      </c>
      <c r="G44" s="264">
        <f t="shared" si="0"/>
        <v>100</v>
      </c>
      <c r="H44" s="263">
        <v>150000</v>
      </c>
      <c r="I44" s="264">
        <f t="shared" si="1"/>
        <v>117.5917215428034</v>
      </c>
      <c r="J44" s="307">
        <f t="shared" si="2"/>
        <v>117.5917215428034</v>
      </c>
      <c r="K44" s="265"/>
    </row>
    <row r="45" spans="1:11" s="10" customFormat="1" ht="15" customHeight="1" x14ac:dyDescent="0.25">
      <c r="A45" s="176"/>
      <c r="B45" s="155"/>
      <c r="C45" s="188">
        <v>4440</v>
      </c>
      <c r="D45" s="270" t="s">
        <v>55</v>
      </c>
      <c r="E45" s="190">
        <v>75100</v>
      </c>
      <c r="F45" s="190">
        <v>75100</v>
      </c>
      <c r="G45" s="191">
        <f t="shared" si="0"/>
        <v>100</v>
      </c>
      <c r="H45" s="197">
        <v>76524</v>
      </c>
      <c r="I45" s="191">
        <f t="shared" si="1"/>
        <v>101.89613848202397</v>
      </c>
      <c r="J45" s="192">
        <f t="shared" si="2"/>
        <v>101.89613848202397</v>
      </c>
      <c r="K45" s="193"/>
    </row>
    <row r="46" spans="1:11" s="10" customFormat="1" ht="12.75" hidden="1" customHeight="1" x14ac:dyDescent="0.25">
      <c r="A46" s="176"/>
      <c r="B46" s="155"/>
      <c r="C46" s="188">
        <v>4530</v>
      </c>
      <c r="D46" s="270" t="s">
        <v>195</v>
      </c>
      <c r="E46" s="190"/>
      <c r="F46" s="190"/>
      <c r="G46" s="191" t="e">
        <f t="shared" si="0"/>
        <v>#DIV/0!</v>
      </c>
      <c r="H46" s="197"/>
      <c r="I46" s="191" t="e">
        <f t="shared" si="1"/>
        <v>#DIV/0!</v>
      </c>
      <c r="J46" s="192" t="e">
        <f t="shared" si="2"/>
        <v>#DIV/0!</v>
      </c>
      <c r="K46" s="193"/>
    </row>
    <row r="47" spans="1:11" s="10" customFormat="1" ht="12.75" customHeight="1" x14ac:dyDescent="0.25">
      <c r="A47" s="176"/>
      <c r="B47" s="155"/>
      <c r="C47" s="188">
        <v>4530</v>
      </c>
      <c r="D47" s="270" t="s">
        <v>226</v>
      </c>
      <c r="E47" s="190">
        <v>25000</v>
      </c>
      <c r="F47" s="190">
        <v>25000</v>
      </c>
      <c r="G47" s="191">
        <f t="shared" si="0"/>
        <v>100</v>
      </c>
      <c r="H47" s="197">
        <v>25000</v>
      </c>
      <c r="I47" s="191">
        <f>SUM(H47/F47*100)</f>
        <v>100</v>
      </c>
      <c r="J47" s="192">
        <f>SUM(H47/E47*100)</f>
        <v>100</v>
      </c>
      <c r="K47" s="193"/>
    </row>
    <row r="48" spans="1:11" s="10" customFormat="1" ht="12.75" customHeight="1" x14ac:dyDescent="0.25">
      <c r="A48" s="176"/>
      <c r="B48" s="155"/>
      <c r="C48" s="188">
        <v>4580</v>
      </c>
      <c r="D48" s="270" t="s">
        <v>105</v>
      </c>
      <c r="E48" s="190">
        <v>500</v>
      </c>
      <c r="F48" s="190">
        <v>500</v>
      </c>
      <c r="G48" s="191">
        <f t="shared" si="0"/>
        <v>100</v>
      </c>
      <c r="H48" s="197">
        <v>500</v>
      </c>
      <c r="I48" s="191">
        <f t="shared" si="1"/>
        <v>100</v>
      </c>
      <c r="J48" s="192">
        <f t="shared" si="2"/>
        <v>100</v>
      </c>
      <c r="K48" s="193"/>
    </row>
    <row r="49" spans="1:11" s="10" customFormat="1" ht="26.4" hidden="1" customHeight="1" x14ac:dyDescent="0.25">
      <c r="A49" s="176"/>
      <c r="B49" s="155"/>
      <c r="C49" s="188">
        <v>4600</v>
      </c>
      <c r="D49" s="189" t="s">
        <v>251</v>
      </c>
      <c r="E49" s="190"/>
      <c r="F49" s="190"/>
      <c r="G49" s="191" t="e">
        <f t="shared" si="0"/>
        <v>#DIV/0!</v>
      </c>
      <c r="H49" s="197"/>
      <c r="I49" s="191" t="e">
        <f t="shared" si="1"/>
        <v>#DIV/0!</v>
      </c>
      <c r="J49" s="192" t="e">
        <f t="shared" si="2"/>
        <v>#DIV/0!</v>
      </c>
      <c r="K49" s="193"/>
    </row>
    <row r="50" spans="1:11" s="10" customFormat="1" ht="12.75" customHeight="1" x14ac:dyDescent="0.25">
      <c r="A50" s="176"/>
      <c r="B50" s="155"/>
      <c r="C50" s="188">
        <v>4610</v>
      </c>
      <c r="D50" s="270" t="s">
        <v>93</v>
      </c>
      <c r="E50" s="190">
        <v>5000</v>
      </c>
      <c r="F50" s="190">
        <v>5000</v>
      </c>
      <c r="G50" s="191">
        <f t="shared" si="0"/>
        <v>100</v>
      </c>
      <c r="H50" s="197">
        <v>5000</v>
      </c>
      <c r="I50" s="191">
        <f t="shared" si="1"/>
        <v>100</v>
      </c>
      <c r="J50" s="192">
        <f t="shared" si="2"/>
        <v>100</v>
      </c>
      <c r="K50" s="193"/>
    </row>
    <row r="51" spans="1:11" s="10" customFormat="1" ht="31.95" hidden="1" customHeight="1" x14ac:dyDescent="0.25">
      <c r="A51" s="176"/>
      <c r="B51" s="155"/>
      <c r="C51" s="188">
        <v>4680</v>
      </c>
      <c r="D51" s="325" t="s">
        <v>252</v>
      </c>
      <c r="E51" s="190"/>
      <c r="F51" s="190"/>
      <c r="G51" s="191" t="e">
        <f t="shared" si="0"/>
        <v>#DIV/0!</v>
      </c>
      <c r="H51" s="197"/>
      <c r="I51" s="191" t="e">
        <f t="shared" si="1"/>
        <v>#DIV/0!</v>
      </c>
      <c r="J51" s="192" t="e">
        <f t="shared" si="2"/>
        <v>#DIV/0!</v>
      </c>
      <c r="K51" s="193"/>
    </row>
    <row r="52" spans="1:11" s="10" customFormat="1" ht="26.25" customHeight="1" x14ac:dyDescent="0.25">
      <c r="A52" s="176"/>
      <c r="B52" s="155"/>
      <c r="C52" s="188">
        <v>4700</v>
      </c>
      <c r="D52" s="325" t="s">
        <v>60</v>
      </c>
      <c r="E52" s="190">
        <v>17300</v>
      </c>
      <c r="F52" s="190">
        <v>17300</v>
      </c>
      <c r="G52" s="191">
        <f t="shared" si="0"/>
        <v>100</v>
      </c>
      <c r="H52" s="197">
        <v>20000</v>
      </c>
      <c r="I52" s="191">
        <f t="shared" si="1"/>
        <v>115.60693641618498</v>
      </c>
      <c r="J52" s="192">
        <f t="shared" si="2"/>
        <v>115.60693641618498</v>
      </c>
      <c r="K52" s="193"/>
    </row>
    <row r="53" spans="1:11" s="10" customFormat="1" ht="16.5" hidden="1" customHeight="1" x14ac:dyDescent="0.25">
      <c r="A53" s="176"/>
      <c r="B53" s="155"/>
      <c r="C53" s="163">
        <v>6050</v>
      </c>
      <c r="D53" s="270" t="s">
        <v>61</v>
      </c>
      <c r="E53" s="167"/>
      <c r="F53" s="167"/>
      <c r="G53" s="168" t="e">
        <f t="shared" si="0"/>
        <v>#DIV/0!</v>
      </c>
      <c r="H53" s="267"/>
      <c r="I53" s="168" t="e">
        <f t="shared" si="1"/>
        <v>#DIV/0!</v>
      </c>
      <c r="J53" s="268" t="e">
        <f t="shared" si="2"/>
        <v>#DIV/0!</v>
      </c>
      <c r="K53" s="169"/>
    </row>
    <row r="54" spans="1:11" s="10" customFormat="1" ht="12.75" hidden="1" customHeight="1" x14ac:dyDescent="0.25">
      <c r="A54" s="176"/>
      <c r="B54" s="155"/>
      <c r="C54" s="163">
        <v>6059</v>
      </c>
      <c r="D54" s="270" t="s">
        <v>61</v>
      </c>
      <c r="E54" s="167">
        <v>0</v>
      </c>
      <c r="F54" s="167">
        <v>0</v>
      </c>
      <c r="G54" s="168" t="e">
        <f t="shared" si="0"/>
        <v>#DIV/0!</v>
      </c>
      <c r="H54" s="267">
        <v>0</v>
      </c>
      <c r="I54" s="168" t="e">
        <f t="shared" si="1"/>
        <v>#DIV/0!</v>
      </c>
      <c r="J54" s="268" t="e">
        <f t="shared" si="2"/>
        <v>#DIV/0!</v>
      </c>
      <c r="K54" s="169"/>
    </row>
    <row r="55" spans="1:11" s="10" customFormat="1" ht="25.5" customHeight="1" x14ac:dyDescent="0.25">
      <c r="A55" s="176"/>
      <c r="B55" s="155"/>
      <c r="C55" s="239">
        <v>6060</v>
      </c>
      <c r="D55" s="240" t="s">
        <v>62</v>
      </c>
      <c r="E55" s="241">
        <v>45000</v>
      </c>
      <c r="F55" s="241">
        <v>45000</v>
      </c>
      <c r="G55" s="326">
        <f t="shared" si="0"/>
        <v>100</v>
      </c>
      <c r="H55" s="327">
        <v>13000</v>
      </c>
      <c r="I55" s="326">
        <f t="shared" si="1"/>
        <v>28.888888888888886</v>
      </c>
      <c r="J55" s="326">
        <f t="shared" si="2"/>
        <v>28.888888888888886</v>
      </c>
      <c r="K55" s="243"/>
    </row>
    <row r="56" spans="1:11" s="10" customFormat="1" ht="30" customHeight="1" x14ac:dyDescent="0.25">
      <c r="A56" s="176"/>
      <c r="B56" s="230">
        <v>75023</v>
      </c>
      <c r="C56" s="170"/>
      <c r="D56" s="328" t="s">
        <v>106</v>
      </c>
      <c r="E56" s="146">
        <f>SUM(E57:E58)</f>
        <v>20000</v>
      </c>
      <c r="F56" s="146">
        <f>SUM(F57:F58)</f>
        <v>20000</v>
      </c>
      <c r="G56" s="147">
        <f t="shared" si="0"/>
        <v>100</v>
      </c>
      <c r="H56" s="1531">
        <f>SUM(H57:H58)</f>
        <v>0</v>
      </c>
      <c r="I56" s="1473">
        <f t="shared" si="1"/>
        <v>0</v>
      </c>
      <c r="J56" s="1473">
        <f t="shared" si="2"/>
        <v>0</v>
      </c>
      <c r="K56" s="228"/>
    </row>
    <row r="57" spans="1:11" s="10" customFormat="1" ht="48" customHeight="1" x14ac:dyDescent="0.25">
      <c r="A57" s="176"/>
      <c r="B57" s="553"/>
      <c r="C57" s="541">
        <v>2710</v>
      </c>
      <c r="D57" s="556" t="s">
        <v>98</v>
      </c>
      <c r="E57" s="378">
        <v>10000</v>
      </c>
      <c r="F57" s="378">
        <v>10000</v>
      </c>
      <c r="G57" s="569">
        <f t="shared" si="0"/>
        <v>100</v>
      </c>
      <c r="H57" s="1532"/>
      <c r="I57" s="1516">
        <f t="shared" si="1"/>
        <v>0</v>
      </c>
      <c r="J57" s="1516">
        <f t="shared" si="2"/>
        <v>0</v>
      </c>
      <c r="K57" s="564"/>
    </row>
    <row r="58" spans="1:11" s="10" customFormat="1" ht="64.5" customHeight="1" x14ac:dyDescent="0.25">
      <c r="A58" s="176"/>
      <c r="B58" s="541"/>
      <c r="C58" s="541">
        <v>6300</v>
      </c>
      <c r="D58" s="556" t="s">
        <v>219</v>
      </c>
      <c r="E58" s="378">
        <v>10000</v>
      </c>
      <c r="F58" s="378">
        <v>10000</v>
      </c>
      <c r="G58" s="569">
        <f t="shared" si="0"/>
        <v>100</v>
      </c>
      <c r="H58" s="1532"/>
      <c r="I58" s="1516">
        <f>SUM(H58/F58*100)</f>
        <v>0</v>
      </c>
      <c r="J58" s="1516">
        <f>SUM(H58/E58*100)</f>
        <v>0</v>
      </c>
      <c r="K58" s="564"/>
    </row>
    <row r="59" spans="1:11" s="9" customFormat="1" ht="15" customHeight="1" x14ac:dyDescent="0.25">
      <c r="A59" s="1518"/>
      <c r="B59" s="550">
        <v>75045</v>
      </c>
      <c r="C59" s="550"/>
      <c r="D59" s="859" t="s">
        <v>107</v>
      </c>
      <c r="E59" s="990">
        <f>SUM(E60:E64)</f>
        <v>18907</v>
      </c>
      <c r="F59" s="990">
        <f>SUM(F60:F64)</f>
        <v>18907</v>
      </c>
      <c r="G59" s="861">
        <f t="shared" si="0"/>
        <v>100</v>
      </c>
      <c r="H59" s="867">
        <f>SUM(H60:H64)</f>
        <v>26000</v>
      </c>
      <c r="I59" s="861">
        <f t="shared" si="1"/>
        <v>137.5152060083567</v>
      </c>
      <c r="J59" s="861">
        <f t="shared" si="2"/>
        <v>137.5152060083567</v>
      </c>
      <c r="K59" s="862"/>
    </row>
    <row r="60" spans="1:11" s="9" customFormat="1" ht="12.75" customHeight="1" x14ac:dyDescent="0.25">
      <c r="A60" s="1518"/>
      <c r="B60" s="95"/>
      <c r="C60" s="305">
        <v>4110</v>
      </c>
      <c r="D60" s="306" t="s">
        <v>42</v>
      </c>
      <c r="E60" s="469">
        <v>990.12</v>
      </c>
      <c r="F60" s="469">
        <v>990.12</v>
      </c>
      <c r="G60" s="264">
        <f t="shared" si="0"/>
        <v>100</v>
      </c>
      <c r="H60" s="263">
        <v>1500</v>
      </c>
      <c r="I60" s="264">
        <f t="shared" si="1"/>
        <v>151.49678826808872</v>
      </c>
      <c r="J60" s="264">
        <f t="shared" si="2"/>
        <v>151.49678826808872</v>
      </c>
      <c r="K60" s="308"/>
    </row>
    <row r="61" spans="1:11" s="9" customFormat="1" ht="12.75" hidden="1" customHeight="1" x14ac:dyDescent="0.25">
      <c r="A61" s="1187"/>
      <c r="B61" s="95"/>
      <c r="C61" s="188">
        <v>4120</v>
      </c>
      <c r="D61" s="270" t="s">
        <v>43</v>
      </c>
      <c r="E61" s="469"/>
      <c r="F61" s="469"/>
      <c r="G61" s="191" t="e">
        <f t="shared" si="0"/>
        <v>#DIV/0!</v>
      </c>
      <c r="H61" s="263"/>
      <c r="I61" s="191" t="e">
        <f t="shared" ref="I61" si="7">SUM(H61/F61*100)</f>
        <v>#DIV/0!</v>
      </c>
      <c r="J61" s="191" t="e">
        <f t="shared" ref="J61" si="8">SUM(H61/E61*100)</f>
        <v>#DIV/0!</v>
      </c>
      <c r="K61" s="308"/>
    </row>
    <row r="62" spans="1:11" s="9" customFormat="1" ht="12.75" customHeight="1" x14ac:dyDescent="0.25">
      <c r="A62" s="151"/>
      <c r="B62" s="95"/>
      <c r="C62" s="188">
        <v>4170</v>
      </c>
      <c r="D62" s="270" t="s">
        <v>45</v>
      </c>
      <c r="E62" s="463">
        <v>12060</v>
      </c>
      <c r="F62" s="463">
        <v>12060</v>
      </c>
      <c r="G62" s="191">
        <f t="shared" si="0"/>
        <v>100</v>
      </c>
      <c r="H62" s="197">
        <v>17000</v>
      </c>
      <c r="I62" s="191">
        <f t="shared" si="1"/>
        <v>140.96185737976782</v>
      </c>
      <c r="J62" s="191">
        <f t="shared" si="2"/>
        <v>140.96185737976782</v>
      </c>
      <c r="K62" s="309"/>
    </row>
    <row r="63" spans="1:11" s="9" customFormat="1" ht="12.75" customHeight="1" x14ac:dyDescent="0.25">
      <c r="A63" s="151"/>
      <c r="B63" s="95"/>
      <c r="C63" s="188">
        <v>4210</v>
      </c>
      <c r="D63" s="270" t="s">
        <v>31</v>
      </c>
      <c r="E63" s="463">
        <v>521.4</v>
      </c>
      <c r="F63" s="463">
        <v>521.4</v>
      </c>
      <c r="G63" s="191">
        <f t="shared" si="0"/>
        <v>100</v>
      </c>
      <c r="H63" s="197">
        <v>1000</v>
      </c>
      <c r="I63" s="191">
        <f t="shared" si="1"/>
        <v>191.79133103183736</v>
      </c>
      <c r="J63" s="191">
        <f t="shared" si="2"/>
        <v>191.79133103183736</v>
      </c>
      <c r="K63" s="309"/>
    </row>
    <row r="64" spans="1:11" s="9" customFormat="1" ht="12.75" customHeight="1" x14ac:dyDescent="0.25">
      <c r="A64" s="151"/>
      <c r="B64" s="95"/>
      <c r="C64" s="239">
        <v>4300</v>
      </c>
      <c r="D64" s="330" t="s">
        <v>22</v>
      </c>
      <c r="E64" s="242">
        <v>5335.48</v>
      </c>
      <c r="F64" s="242">
        <v>5335.48</v>
      </c>
      <c r="G64" s="326">
        <f t="shared" si="0"/>
        <v>100</v>
      </c>
      <c r="H64" s="327">
        <v>6500</v>
      </c>
      <c r="I64" s="326">
        <f t="shared" si="1"/>
        <v>121.82596504906775</v>
      </c>
      <c r="J64" s="326">
        <f t="shared" si="2"/>
        <v>121.82596504906775</v>
      </c>
      <c r="K64" s="331"/>
    </row>
    <row r="65" spans="1:11" ht="15" customHeight="1" x14ac:dyDescent="0.25">
      <c r="A65" s="288"/>
      <c r="B65" s="120">
        <v>75075</v>
      </c>
      <c r="C65" s="230"/>
      <c r="D65" s="120" t="s">
        <v>108</v>
      </c>
      <c r="E65" s="146">
        <f>SUM(E66:E70)</f>
        <v>240430</v>
      </c>
      <c r="F65" s="146">
        <f>SUM(F66:F70)</f>
        <v>240430</v>
      </c>
      <c r="G65" s="147">
        <f t="shared" si="0"/>
        <v>100</v>
      </c>
      <c r="H65" s="146">
        <f>SUM(H66:H70)</f>
        <v>215470</v>
      </c>
      <c r="I65" s="147">
        <f t="shared" si="1"/>
        <v>89.618600008318424</v>
      </c>
      <c r="J65" s="147">
        <f t="shared" si="2"/>
        <v>89.618600008318424</v>
      </c>
      <c r="K65" s="228"/>
    </row>
    <row r="66" spans="1:11" ht="66.75" customHeight="1" x14ac:dyDescent="0.25">
      <c r="A66" s="288"/>
      <c r="B66" s="277"/>
      <c r="C66" s="1502">
        <v>2310</v>
      </c>
      <c r="D66" s="1503" t="s">
        <v>147</v>
      </c>
      <c r="E66" s="1504">
        <v>25000</v>
      </c>
      <c r="F66" s="1504">
        <v>25000</v>
      </c>
      <c r="G66" s="1483">
        <f t="shared" si="0"/>
        <v>100</v>
      </c>
      <c r="H66" s="1504">
        <v>30000</v>
      </c>
      <c r="I66" s="1483">
        <f>SUM(H66/F66*100)</f>
        <v>120</v>
      </c>
      <c r="J66" s="1483">
        <f t="shared" si="2"/>
        <v>120</v>
      </c>
      <c r="K66" s="1536"/>
    </row>
    <row r="67" spans="1:11" ht="15" customHeight="1" x14ac:dyDescent="0.25">
      <c r="A67" s="288"/>
      <c r="B67" s="277"/>
      <c r="C67" s="188">
        <v>4170</v>
      </c>
      <c r="D67" s="270" t="s">
        <v>45</v>
      </c>
      <c r="E67" s="190">
        <v>15950</v>
      </c>
      <c r="F67" s="190">
        <v>15950</v>
      </c>
      <c r="G67" s="191">
        <f t="shared" si="0"/>
        <v>100</v>
      </c>
      <c r="H67" s="190">
        <v>5470</v>
      </c>
      <c r="I67" s="182">
        <f>SUM(H67/F67*100)</f>
        <v>34.294670846394986</v>
      </c>
      <c r="J67" s="182">
        <f>SUM(H67/E67*100)</f>
        <v>34.294670846394986</v>
      </c>
      <c r="K67" s="193"/>
    </row>
    <row r="68" spans="1:11" ht="43.2" hidden="1" customHeight="1" x14ac:dyDescent="0.25">
      <c r="A68" s="288"/>
      <c r="B68" s="277"/>
      <c r="C68" s="188">
        <v>4190</v>
      </c>
      <c r="D68" s="189"/>
      <c r="E68" s="190"/>
      <c r="F68" s="190"/>
      <c r="G68" s="855" t="e">
        <f t="shared" si="0"/>
        <v>#DIV/0!</v>
      </c>
      <c r="H68" s="190"/>
      <c r="I68" s="1318" t="e">
        <f>SUM(H68/F68*100)</f>
        <v>#DIV/0!</v>
      </c>
      <c r="J68" s="1318" t="e">
        <f>SUM(H68/E68*100)</f>
        <v>#DIV/0!</v>
      </c>
      <c r="K68" s="193"/>
    </row>
    <row r="69" spans="1:11" ht="12.75" customHeight="1" x14ac:dyDescent="0.25">
      <c r="A69" s="288"/>
      <c r="B69" s="289"/>
      <c r="C69" s="187">
        <v>4210</v>
      </c>
      <c r="D69" s="180" t="s">
        <v>31</v>
      </c>
      <c r="E69" s="181">
        <v>101884</v>
      </c>
      <c r="F69" s="181">
        <v>101884</v>
      </c>
      <c r="G69" s="182">
        <f t="shared" si="0"/>
        <v>100</v>
      </c>
      <c r="H69" s="181">
        <v>90000</v>
      </c>
      <c r="I69" s="182">
        <f t="shared" si="1"/>
        <v>88.335754387342462</v>
      </c>
      <c r="J69" s="182">
        <f t="shared" si="2"/>
        <v>88.335754387342462</v>
      </c>
      <c r="K69" s="184"/>
    </row>
    <row r="70" spans="1:11" ht="12.75" customHeight="1" x14ac:dyDescent="0.25">
      <c r="A70" s="600"/>
      <c r="B70" s="1535"/>
      <c r="C70" s="379">
        <v>4300</v>
      </c>
      <c r="D70" s="534" t="s">
        <v>22</v>
      </c>
      <c r="E70" s="381">
        <v>97596</v>
      </c>
      <c r="F70" s="381">
        <v>97596</v>
      </c>
      <c r="G70" s="382">
        <f t="shared" si="0"/>
        <v>100</v>
      </c>
      <c r="H70" s="381">
        <v>90000</v>
      </c>
      <c r="I70" s="382">
        <f t="shared" si="1"/>
        <v>92.216894135005532</v>
      </c>
      <c r="J70" s="382">
        <f t="shared" si="2"/>
        <v>92.216894135005532</v>
      </c>
      <c r="K70" s="384"/>
    </row>
    <row r="71" spans="1:11" ht="15" customHeight="1" x14ac:dyDescent="0.25">
      <c r="A71" s="214"/>
      <c r="B71" s="1484">
        <v>75095</v>
      </c>
      <c r="C71" s="1476"/>
      <c r="D71" s="1484" t="s">
        <v>71</v>
      </c>
      <c r="E71" s="1500">
        <f>SUM(E73:E76)</f>
        <v>35000</v>
      </c>
      <c r="F71" s="1500">
        <f>SUM(F73:F76)</f>
        <v>35000</v>
      </c>
      <c r="G71" s="1471">
        <f t="shared" si="0"/>
        <v>100</v>
      </c>
      <c r="H71" s="1534">
        <f>SUM(H73:H76)</f>
        <v>25000</v>
      </c>
      <c r="I71" s="1472">
        <f t="shared" si="1"/>
        <v>71.428571428571431</v>
      </c>
      <c r="J71" s="1471">
        <f t="shared" si="2"/>
        <v>71.428571428571431</v>
      </c>
      <c r="K71" s="1294"/>
    </row>
    <row r="72" spans="1:11" ht="70.5" hidden="1" customHeight="1" x14ac:dyDescent="0.25">
      <c r="A72" s="214"/>
      <c r="B72" s="277"/>
      <c r="C72" s="155">
        <v>2310</v>
      </c>
      <c r="D72" s="156" t="s">
        <v>147</v>
      </c>
      <c r="E72" s="587"/>
      <c r="F72" s="587"/>
      <c r="G72" s="585"/>
      <c r="H72" s="299"/>
      <c r="I72" s="300"/>
      <c r="J72" s="585"/>
      <c r="K72" s="443"/>
    </row>
    <row r="73" spans="1:11" ht="77.25" customHeight="1" x14ac:dyDescent="0.25">
      <c r="A73" s="214"/>
      <c r="B73" s="277"/>
      <c r="C73" s="121" t="s">
        <v>72</v>
      </c>
      <c r="D73" s="244" t="s">
        <v>73</v>
      </c>
      <c r="E73" s="125">
        <v>5000</v>
      </c>
      <c r="F73" s="125">
        <v>5000</v>
      </c>
      <c r="G73" s="245">
        <f t="shared" si="0"/>
        <v>100</v>
      </c>
      <c r="H73" s="253">
        <v>5000</v>
      </c>
      <c r="I73" s="126">
        <f t="shared" si="1"/>
        <v>100</v>
      </c>
      <c r="J73" s="245">
        <f t="shared" si="2"/>
        <v>100</v>
      </c>
      <c r="K73" s="229"/>
    </row>
    <row r="74" spans="1:11" ht="15" customHeight="1" x14ac:dyDescent="0.25">
      <c r="A74" s="214"/>
      <c r="B74" s="277"/>
      <c r="C74" s="1371" t="s">
        <v>216</v>
      </c>
      <c r="D74" s="306" t="s">
        <v>45</v>
      </c>
      <c r="E74" s="329">
        <v>3000</v>
      </c>
      <c r="F74" s="329">
        <v>3000</v>
      </c>
      <c r="G74" s="469"/>
      <c r="H74" s="263">
        <v>1000</v>
      </c>
      <c r="I74" s="264"/>
      <c r="J74" s="469"/>
      <c r="K74" s="265"/>
    </row>
    <row r="75" spans="1:11" ht="13.8" x14ac:dyDescent="0.25">
      <c r="A75" s="214"/>
      <c r="B75" s="215"/>
      <c r="C75" s="187">
        <v>4210</v>
      </c>
      <c r="D75" s="180" t="s">
        <v>31</v>
      </c>
      <c r="E75" s="181">
        <v>8500</v>
      </c>
      <c r="F75" s="181">
        <v>8500</v>
      </c>
      <c r="G75" s="334">
        <f t="shared" si="0"/>
        <v>100</v>
      </c>
      <c r="H75" s="181">
        <v>3000</v>
      </c>
      <c r="I75" s="334">
        <f t="shared" si="1"/>
        <v>35.294117647058826</v>
      </c>
      <c r="J75" s="334">
        <f t="shared" si="2"/>
        <v>35.294117647058826</v>
      </c>
      <c r="K75" s="184"/>
    </row>
    <row r="76" spans="1:11" ht="14.4" thickBot="1" x14ac:dyDescent="0.3">
      <c r="A76" s="247"/>
      <c r="B76" s="271"/>
      <c r="C76" s="290">
        <v>4300</v>
      </c>
      <c r="D76" s="335" t="s">
        <v>22</v>
      </c>
      <c r="E76" s="291">
        <v>18500</v>
      </c>
      <c r="F76" s="291">
        <v>18500</v>
      </c>
      <c r="G76" s="336">
        <f t="shared" si="0"/>
        <v>100</v>
      </c>
      <c r="H76" s="291">
        <v>16000</v>
      </c>
      <c r="I76" s="292">
        <f t="shared" si="1"/>
        <v>86.486486486486484</v>
      </c>
      <c r="J76" s="292">
        <f t="shared" si="2"/>
        <v>86.486486486486484</v>
      </c>
      <c r="K76" s="293"/>
    </row>
    <row r="77" spans="1:11" x14ac:dyDescent="0.25">
      <c r="C77" s="12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  <rowBreaks count="2" manualBreakCount="2">
    <brk id="43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15" workbookViewId="0">
      <selection activeCell="A19" sqref="A17:A19"/>
    </sheetView>
  </sheetViews>
  <sheetFormatPr defaultColWidth="9.109375" defaultRowHeight="13.2" x14ac:dyDescent="0.25"/>
  <cols>
    <col min="1" max="1" width="6.33203125" style="1" customWidth="1"/>
    <col min="2" max="2" width="7.5546875" style="1" customWidth="1"/>
    <col min="3" max="3" width="6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2.88671875" style="1" customWidth="1"/>
    <col min="8" max="8" width="14.6640625" style="1" customWidth="1"/>
    <col min="9" max="10" width="11.44140625" style="1" bestFit="1" customWidth="1"/>
    <col min="11" max="11" width="8.6640625" style="1" customWidth="1"/>
    <col min="12" max="16384" width="9.109375" style="1"/>
  </cols>
  <sheetData>
    <row r="1" spans="1:11" ht="13.8" x14ac:dyDescent="0.25"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B4" s="49"/>
      <c r="C4" s="50"/>
      <c r="D4" s="99" t="s">
        <v>274</v>
      </c>
      <c r="E4" s="99"/>
      <c r="F4" s="49"/>
      <c r="G4" s="49"/>
      <c r="H4" s="49"/>
      <c r="I4" s="49"/>
      <c r="J4" s="49"/>
      <c r="K4" s="49"/>
    </row>
    <row r="5" spans="1:11" ht="14.4" thickBot="1" x14ac:dyDescent="0.3"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4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5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4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6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48.75" customHeight="1" thickTop="1" thickBot="1" x14ac:dyDescent="0.3">
      <c r="A10" s="15">
        <v>751</v>
      </c>
      <c r="B10" s="95"/>
      <c r="C10" s="95"/>
      <c r="D10" s="337" t="s">
        <v>109</v>
      </c>
      <c r="E10" s="44">
        <f>SUM(E11)</f>
        <v>37915</v>
      </c>
      <c r="F10" s="44">
        <f>SUM(F11)</f>
        <v>37915</v>
      </c>
      <c r="G10" s="45">
        <f>SUM(F10/E10*100)</f>
        <v>100</v>
      </c>
      <c r="H10" s="1537">
        <f>SUM(H11)</f>
        <v>0</v>
      </c>
      <c r="I10" s="1538">
        <f>SUM(H10/F10*100)</f>
        <v>0</v>
      </c>
      <c r="J10" s="1539">
        <f>SUM(H10/E10*100)</f>
        <v>0</v>
      </c>
      <c r="K10" s="259"/>
    </row>
    <row r="11" spans="1:11" s="9" customFormat="1" ht="55.5" customHeight="1" x14ac:dyDescent="0.25">
      <c r="A11" s="16"/>
      <c r="B11" s="98">
        <v>75109</v>
      </c>
      <c r="C11" s="98"/>
      <c r="D11" s="338" t="s">
        <v>110</v>
      </c>
      <c r="E11" s="88">
        <f>SUM(E12:E19)</f>
        <v>37915</v>
      </c>
      <c r="F11" s="88">
        <f>SUM(F12:F19)</f>
        <v>37915</v>
      </c>
      <c r="G11" s="294">
        <f>SUM(F11/E11*100)</f>
        <v>100</v>
      </c>
      <c r="H11" s="1540">
        <f>SUM(H12:H18)</f>
        <v>0</v>
      </c>
      <c r="I11" s="1509">
        <f>SUM(H11/F11*100)</f>
        <v>0</v>
      </c>
      <c r="J11" s="1541">
        <f>SUM(H11/E11*100)</f>
        <v>0</v>
      </c>
      <c r="K11" s="274"/>
    </row>
    <row r="12" spans="1:11" s="9" customFormat="1" ht="12.75" customHeight="1" x14ac:dyDescent="0.25">
      <c r="A12" s="1442"/>
      <c r="B12" s="1414"/>
      <c r="C12" s="1502">
        <v>3030</v>
      </c>
      <c r="D12" s="1634" t="s">
        <v>27</v>
      </c>
      <c r="E12" s="1508">
        <v>10150</v>
      </c>
      <c r="F12" s="1508">
        <v>10150</v>
      </c>
      <c r="G12" s="1692">
        <f t="shared" ref="G12:G19" si="0">SUM(F12/E12*100)</f>
        <v>100</v>
      </c>
      <c r="H12" s="1693"/>
      <c r="I12" s="1694">
        <f t="shared" ref="I12:I18" si="1">SUM(H12/F12*100)</f>
        <v>0</v>
      </c>
      <c r="J12" s="1694">
        <f t="shared" ref="J12:J18" si="2">SUM(H12/E12*100)</f>
        <v>0</v>
      </c>
      <c r="K12" s="1634"/>
    </row>
    <row r="13" spans="1:11" s="9" customFormat="1" ht="12.75" customHeight="1" x14ac:dyDescent="0.25">
      <c r="A13" s="1442"/>
      <c r="B13" s="95"/>
      <c r="C13" s="188">
        <v>4110</v>
      </c>
      <c r="D13" s="180" t="s">
        <v>42</v>
      </c>
      <c r="E13" s="238">
        <v>870</v>
      </c>
      <c r="F13" s="238">
        <v>870</v>
      </c>
      <c r="G13" s="237">
        <f t="shared" si="0"/>
        <v>100</v>
      </c>
      <c r="H13" s="1542"/>
      <c r="I13" s="855">
        <f t="shared" si="1"/>
        <v>0</v>
      </c>
      <c r="J13" s="855">
        <f t="shared" si="2"/>
        <v>0</v>
      </c>
      <c r="K13" s="270"/>
    </row>
    <row r="14" spans="1:11" s="9" customFormat="1" ht="12.75" customHeight="1" x14ac:dyDescent="0.25">
      <c r="A14" s="1442"/>
      <c r="B14" s="95"/>
      <c r="C14" s="188">
        <v>4120</v>
      </c>
      <c r="D14" s="180" t="s">
        <v>43</v>
      </c>
      <c r="E14" s="238">
        <v>120</v>
      </c>
      <c r="F14" s="238">
        <v>120</v>
      </c>
      <c r="G14" s="237">
        <f t="shared" si="0"/>
        <v>100</v>
      </c>
      <c r="H14" s="1542"/>
      <c r="I14" s="855">
        <f t="shared" si="1"/>
        <v>0</v>
      </c>
      <c r="J14" s="855">
        <f t="shared" si="2"/>
        <v>0</v>
      </c>
      <c r="K14" s="270"/>
    </row>
    <row r="15" spans="1:11" s="9" customFormat="1" ht="12.75" customHeight="1" x14ac:dyDescent="0.25">
      <c r="A15" s="1442"/>
      <c r="B15" s="95"/>
      <c r="C15" s="188">
        <v>4170</v>
      </c>
      <c r="D15" s="180" t="s">
        <v>45</v>
      </c>
      <c r="E15" s="238">
        <v>5000</v>
      </c>
      <c r="F15" s="238">
        <v>5000</v>
      </c>
      <c r="G15" s="237">
        <f t="shared" si="0"/>
        <v>100</v>
      </c>
      <c r="H15" s="1542"/>
      <c r="I15" s="855">
        <f t="shared" si="1"/>
        <v>0</v>
      </c>
      <c r="J15" s="855">
        <f t="shared" si="2"/>
        <v>0</v>
      </c>
      <c r="K15" s="270"/>
    </row>
    <row r="16" spans="1:11" s="9" customFormat="1" ht="12.75" customHeight="1" x14ac:dyDescent="0.25">
      <c r="A16" s="1442"/>
      <c r="B16" s="95"/>
      <c r="C16" s="188">
        <v>4210</v>
      </c>
      <c r="D16" s="180" t="s">
        <v>31</v>
      </c>
      <c r="E16" s="238">
        <v>2000</v>
      </c>
      <c r="F16" s="238">
        <v>2000</v>
      </c>
      <c r="G16" s="237">
        <f t="shared" si="0"/>
        <v>100</v>
      </c>
      <c r="H16" s="1542"/>
      <c r="I16" s="855">
        <f t="shared" si="1"/>
        <v>0</v>
      </c>
      <c r="J16" s="855">
        <f t="shared" si="2"/>
        <v>0</v>
      </c>
      <c r="K16" s="270"/>
    </row>
    <row r="17" spans="1:11" s="9" customFormat="1" ht="12.75" customHeight="1" x14ac:dyDescent="0.25">
      <c r="A17" s="1700"/>
      <c r="B17" s="95"/>
      <c r="C17" s="188">
        <v>4300</v>
      </c>
      <c r="D17" s="194" t="s">
        <v>22</v>
      </c>
      <c r="E17" s="238">
        <v>19675</v>
      </c>
      <c r="F17" s="238">
        <v>19675</v>
      </c>
      <c r="G17" s="237">
        <f t="shared" si="0"/>
        <v>100</v>
      </c>
      <c r="H17" s="1542"/>
      <c r="I17" s="855">
        <f t="shared" si="1"/>
        <v>0</v>
      </c>
      <c r="J17" s="855">
        <f t="shared" si="2"/>
        <v>0</v>
      </c>
      <c r="K17" s="270"/>
    </row>
    <row r="18" spans="1:11" s="9" customFormat="1" ht="12.75" hidden="1" customHeight="1" x14ac:dyDescent="0.25">
      <c r="A18" s="1700"/>
      <c r="B18" s="95"/>
      <c r="C18" s="188">
        <v>4750</v>
      </c>
      <c r="D18" s="180" t="s">
        <v>31</v>
      </c>
      <c r="E18" s="238"/>
      <c r="F18" s="238"/>
      <c r="G18" s="237" t="e">
        <f>SUM(F18/E18*100)</f>
        <v>#DIV/0!</v>
      </c>
      <c r="H18" s="1542"/>
      <c r="I18" s="855" t="e">
        <f t="shared" si="1"/>
        <v>#DIV/0!</v>
      </c>
      <c r="J18" s="855" t="e">
        <f t="shared" si="2"/>
        <v>#DIV/0!</v>
      </c>
      <c r="K18" s="270"/>
    </row>
    <row r="19" spans="1:11" ht="14.4" thickBot="1" x14ac:dyDescent="0.3">
      <c r="A19" s="1701"/>
      <c r="B19" s="1695"/>
      <c r="C19" s="1696">
        <v>4410</v>
      </c>
      <c r="D19" s="132" t="s">
        <v>54</v>
      </c>
      <c r="E19" s="1697">
        <v>100</v>
      </c>
      <c r="F19" s="1697">
        <v>100</v>
      </c>
      <c r="G19" s="134">
        <f t="shared" si="0"/>
        <v>100</v>
      </c>
      <c r="H19" s="1698"/>
      <c r="I19" s="1467">
        <f t="shared" ref="I19" si="3">SUM(H19/F19*100)</f>
        <v>0</v>
      </c>
      <c r="J19" s="1467">
        <f t="shared" ref="J19" si="4">SUM(H19/E19*100)</f>
        <v>0</v>
      </c>
      <c r="K19" s="1699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01" zoomScaleNormal="101" workbookViewId="0">
      <selection activeCell="I18" sqref="I18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7.5546875" style="2" customWidth="1"/>
    <col min="4" max="4" width="44.6640625" style="3" customWidth="1"/>
    <col min="5" max="5" width="14.6640625" style="3" customWidth="1"/>
    <col min="6" max="6" width="13.88671875" style="1" customWidth="1"/>
    <col min="7" max="7" width="10.44140625" style="1" customWidth="1"/>
    <col min="8" max="8" width="14.6640625" style="1" customWidth="1"/>
    <col min="9" max="9" width="10.33203125" style="1" customWidth="1"/>
    <col min="10" max="10" width="11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2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2"/>
      <c r="J3" s="49"/>
      <c r="K3" s="49"/>
    </row>
    <row r="4" spans="1:11" ht="13.8" x14ac:dyDescent="0.25">
      <c r="A4" s="49"/>
      <c r="B4" s="49"/>
      <c r="C4" s="50"/>
      <c r="D4" s="99" t="s">
        <v>275</v>
      </c>
      <c r="E4" s="99"/>
      <c r="F4" s="49"/>
      <c r="G4" s="49"/>
      <c r="H4" s="49"/>
      <c r="I4" s="49"/>
      <c r="J4" s="49"/>
      <c r="K4" s="49"/>
    </row>
    <row r="5" spans="1:11" ht="14.4" thickBot="1" x14ac:dyDescent="0.3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8" customFormat="1" ht="27" customHeight="1" thickTop="1" thickBot="1" x14ac:dyDescent="0.3">
      <c r="A10" s="361">
        <v>752</v>
      </c>
      <c r="B10" s="42"/>
      <c r="C10" s="42"/>
      <c r="D10" s="42" t="s">
        <v>111</v>
      </c>
      <c r="E10" s="45">
        <f>SUM(E11+E14+E20)</f>
        <v>58342</v>
      </c>
      <c r="F10" s="45">
        <f>SUM(F11+F14+F20)</f>
        <v>58342</v>
      </c>
      <c r="G10" s="362">
        <f t="shared" ref="G10:G21" si="0">SUM(F10/E10*100)</f>
        <v>100</v>
      </c>
      <c r="H10" s="44">
        <f>SUM(H11+H14+H20)</f>
        <v>8542</v>
      </c>
      <c r="I10" s="47">
        <f t="shared" ref="I10:I21" si="1">SUM(H10/F10*100)</f>
        <v>14.641253299509788</v>
      </c>
      <c r="J10" s="97">
        <f t="shared" ref="J10:J21" si="2">SUM(H10/E10*100)</f>
        <v>14.641253299509788</v>
      </c>
      <c r="K10" s="259"/>
    </row>
    <row r="11" spans="1:11" s="9" customFormat="1" ht="15" customHeight="1" x14ac:dyDescent="0.25">
      <c r="A11" s="1677"/>
      <c r="B11" s="98">
        <v>75212</v>
      </c>
      <c r="C11" s="98"/>
      <c r="D11" s="154" t="s">
        <v>112</v>
      </c>
      <c r="E11" s="89">
        <f>SUM(E12:E13)</f>
        <v>500</v>
      </c>
      <c r="F11" s="89">
        <f>SUM(F12:F13)</f>
        <v>500</v>
      </c>
      <c r="G11" s="364">
        <f t="shared" si="0"/>
        <v>100</v>
      </c>
      <c r="H11" s="140">
        <f>SUM(H12:H13)</f>
        <v>500</v>
      </c>
      <c r="I11" s="365">
        <f t="shared" si="1"/>
        <v>100</v>
      </c>
      <c r="J11" s="365">
        <f t="shared" si="2"/>
        <v>100</v>
      </c>
      <c r="K11" s="274"/>
    </row>
    <row r="12" spans="1:11" s="9" customFormat="1" ht="12" customHeight="1" x14ac:dyDescent="0.25">
      <c r="A12" s="1678"/>
      <c r="B12" s="95"/>
      <c r="C12" s="1415">
        <v>4210</v>
      </c>
      <c r="D12" s="1705" t="s">
        <v>31</v>
      </c>
      <c r="E12" s="1706">
        <v>400</v>
      </c>
      <c r="F12" s="1706">
        <v>400</v>
      </c>
      <c r="G12" s="1707">
        <f t="shared" si="0"/>
        <v>100</v>
      </c>
      <c r="H12" s="1708">
        <v>400</v>
      </c>
      <c r="I12" s="1709">
        <f t="shared" si="1"/>
        <v>100</v>
      </c>
      <c r="J12" s="1709">
        <f t="shared" si="2"/>
        <v>100</v>
      </c>
      <c r="K12" s="1710"/>
    </row>
    <row r="13" spans="1:11" ht="13.8" x14ac:dyDescent="0.25">
      <c r="A13" s="622"/>
      <c r="B13" s="623"/>
      <c r="C13" s="1008">
        <v>4300</v>
      </c>
      <c r="D13" s="1009" t="s">
        <v>22</v>
      </c>
      <c r="E13" s="1011">
        <v>100</v>
      </c>
      <c r="F13" s="1011">
        <v>100</v>
      </c>
      <c r="G13" s="1192">
        <f t="shared" si="0"/>
        <v>100</v>
      </c>
      <c r="H13" s="1010">
        <v>100</v>
      </c>
      <c r="I13" s="1192">
        <f t="shared" si="1"/>
        <v>100</v>
      </c>
      <c r="J13" s="1192">
        <f t="shared" si="2"/>
        <v>100</v>
      </c>
      <c r="K13" s="1711"/>
    </row>
    <row r="14" spans="1:11" ht="13.8" x14ac:dyDescent="0.25">
      <c r="A14" s="1712"/>
      <c r="B14" s="1440">
        <v>75295</v>
      </c>
      <c r="C14" s="1441"/>
      <c r="D14" s="1440" t="s">
        <v>71</v>
      </c>
      <c r="E14" s="1713">
        <f>SUM(E15)</f>
        <v>8042</v>
      </c>
      <c r="F14" s="1713">
        <f>SUM(F15)</f>
        <v>8042</v>
      </c>
      <c r="G14" s="1437">
        <f t="shared" si="0"/>
        <v>100</v>
      </c>
      <c r="H14" s="1438">
        <f>SUM(H15)</f>
        <v>8042</v>
      </c>
      <c r="I14" s="1439">
        <f t="shared" si="1"/>
        <v>100</v>
      </c>
      <c r="J14" s="1439">
        <f t="shared" si="2"/>
        <v>100</v>
      </c>
      <c r="K14" s="1714"/>
    </row>
    <row r="15" spans="1:11" ht="13.8" x14ac:dyDescent="0.25">
      <c r="A15" s="1712"/>
      <c r="B15" s="1281"/>
      <c r="C15" s="1441"/>
      <c r="D15" s="1436" t="s">
        <v>142</v>
      </c>
      <c r="E15" s="1191">
        <f>SUM(E16:E19)</f>
        <v>8042</v>
      </c>
      <c r="F15" s="1191">
        <f>SUM(F16:F19)</f>
        <v>8042</v>
      </c>
      <c r="G15" s="1715">
        <f t="shared" si="0"/>
        <v>100</v>
      </c>
      <c r="H15" s="1387">
        <f>SUM(H16:H19)</f>
        <v>8042</v>
      </c>
      <c r="I15" s="1716">
        <f t="shared" ref="I15:I18" si="3">SUM(H15/F15*100)</f>
        <v>100</v>
      </c>
      <c r="J15" s="1716">
        <f t="shared" ref="J15:J18" si="4">SUM(H15/E15*100)</f>
        <v>100</v>
      </c>
      <c r="K15" s="1717"/>
    </row>
    <row r="16" spans="1:11" ht="13.8" x14ac:dyDescent="0.25">
      <c r="A16" s="1712"/>
      <c r="B16" s="1281"/>
      <c r="C16" s="1234">
        <v>4010</v>
      </c>
      <c r="D16" s="1429" t="s">
        <v>39</v>
      </c>
      <c r="E16" s="1279">
        <v>6718</v>
      </c>
      <c r="F16" s="1279">
        <v>6718</v>
      </c>
      <c r="G16" s="1430">
        <f t="shared" si="0"/>
        <v>100</v>
      </c>
      <c r="H16" s="1235">
        <v>6718</v>
      </c>
      <c r="I16" s="1431">
        <f t="shared" si="3"/>
        <v>100</v>
      </c>
      <c r="J16" s="1431">
        <f t="shared" si="4"/>
        <v>100</v>
      </c>
      <c r="K16" s="1718"/>
    </row>
    <row r="17" spans="1:11" ht="13.8" x14ac:dyDescent="0.25">
      <c r="A17" s="1712"/>
      <c r="B17" s="1281"/>
      <c r="C17" s="1280">
        <v>4110</v>
      </c>
      <c r="D17" s="883" t="s">
        <v>42</v>
      </c>
      <c r="E17" s="711">
        <v>1160</v>
      </c>
      <c r="F17" s="711">
        <v>1160</v>
      </c>
      <c r="G17" s="1432">
        <f t="shared" si="0"/>
        <v>100</v>
      </c>
      <c r="H17" s="1702">
        <v>1160</v>
      </c>
      <c r="I17" s="708">
        <f t="shared" si="3"/>
        <v>100</v>
      </c>
      <c r="J17" s="708">
        <f t="shared" si="4"/>
        <v>100</v>
      </c>
      <c r="K17" s="1719"/>
    </row>
    <row r="18" spans="1:11" ht="13.8" x14ac:dyDescent="0.25">
      <c r="A18" s="1712"/>
      <c r="B18" s="1281"/>
      <c r="C18" s="1223">
        <v>4120</v>
      </c>
      <c r="D18" s="1433" t="s">
        <v>43</v>
      </c>
      <c r="E18" s="1293">
        <v>164</v>
      </c>
      <c r="F18" s="1293">
        <v>164</v>
      </c>
      <c r="G18" s="1434">
        <f t="shared" si="0"/>
        <v>100</v>
      </c>
      <c r="H18" s="1225">
        <v>164</v>
      </c>
      <c r="I18" s="1435">
        <f t="shared" si="3"/>
        <v>100</v>
      </c>
      <c r="J18" s="1435">
        <f t="shared" si="4"/>
        <v>100</v>
      </c>
      <c r="K18" s="1720"/>
    </row>
    <row r="19" spans="1:11" ht="13.8" hidden="1" x14ac:dyDescent="0.25">
      <c r="A19" s="1712"/>
      <c r="B19" s="623"/>
      <c r="C19" s="1277">
        <v>6060</v>
      </c>
      <c r="D19" s="1222" t="s">
        <v>250</v>
      </c>
      <c r="E19" s="1278"/>
      <c r="F19" s="1278"/>
      <c r="G19" s="1457" t="e">
        <f t="shared" si="0"/>
        <v>#DIV/0!</v>
      </c>
      <c r="H19" s="1703"/>
      <c r="I19" s="1428" t="e">
        <f t="shared" si="1"/>
        <v>#DIV/0!</v>
      </c>
      <c r="J19" s="1428" t="e">
        <f t="shared" si="2"/>
        <v>#DIV/0!</v>
      </c>
      <c r="K19" s="1721"/>
    </row>
    <row r="20" spans="1:11" ht="27.6" x14ac:dyDescent="0.25">
      <c r="A20" s="1712"/>
      <c r="B20" s="623"/>
      <c r="C20" s="1277"/>
      <c r="D20" s="1675" t="s">
        <v>116</v>
      </c>
      <c r="E20" s="1427">
        <f>SUM(E21)</f>
        <v>49800</v>
      </c>
      <c r="F20" s="1427">
        <f>SUM(F21)</f>
        <v>49800</v>
      </c>
      <c r="G20" s="1715">
        <f t="shared" si="0"/>
        <v>100</v>
      </c>
      <c r="H20" s="1704">
        <f>SUM(H21)</f>
        <v>0</v>
      </c>
      <c r="I20" s="1722">
        <f t="shared" si="1"/>
        <v>0</v>
      </c>
      <c r="J20" s="1722">
        <f t="shared" si="2"/>
        <v>0</v>
      </c>
      <c r="K20" s="1723"/>
    </row>
    <row r="21" spans="1:11" ht="14.4" thickBot="1" x14ac:dyDescent="0.3">
      <c r="A21" s="1724"/>
      <c r="B21" s="1725"/>
      <c r="C21" s="1726">
        <v>4210</v>
      </c>
      <c r="D21" s="1068" t="s">
        <v>31</v>
      </c>
      <c r="E21" s="1727">
        <v>49800</v>
      </c>
      <c r="F21" s="1728">
        <v>49800</v>
      </c>
      <c r="G21" s="1729">
        <f t="shared" si="0"/>
        <v>100</v>
      </c>
      <c r="H21" s="1730"/>
      <c r="I21" s="1731">
        <f t="shared" si="1"/>
        <v>0</v>
      </c>
      <c r="J21" s="1731">
        <f t="shared" si="2"/>
        <v>0</v>
      </c>
      <c r="K21" s="1732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view="pageBreakPreview" topLeftCell="B1" zoomScale="115" zoomScaleNormal="100" zoomScaleSheetLayoutView="115" workbookViewId="0">
      <selection activeCell="F55" sqref="F55"/>
    </sheetView>
  </sheetViews>
  <sheetFormatPr defaultColWidth="9.109375" defaultRowHeight="13.2" x14ac:dyDescent="0.25"/>
  <cols>
    <col min="1" max="1" width="7" style="1" customWidth="1"/>
    <col min="2" max="2" width="7.5546875" style="1" customWidth="1"/>
    <col min="3" max="3" width="5.6640625" style="1" customWidth="1"/>
    <col min="4" max="4" width="45.10937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2.5546875" style="1" customWidth="1"/>
    <col min="9" max="9" width="11" style="1" customWidth="1"/>
    <col min="10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49"/>
      <c r="D1" s="49"/>
      <c r="E1" s="49"/>
      <c r="F1" s="49"/>
      <c r="G1" s="49"/>
      <c r="H1" s="51"/>
      <c r="I1" s="49"/>
      <c r="J1" s="49"/>
      <c r="K1" s="49"/>
    </row>
    <row r="2" spans="1:11" ht="13.8" x14ac:dyDescent="0.25">
      <c r="A2" s="49"/>
      <c r="B2" s="49"/>
      <c r="C2" s="49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49"/>
      <c r="D3" s="49"/>
      <c r="E3" s="49"/>
      <c r="F3" s="49"/>
      <c r="G3" s="49"/>
      <c r="H3" s="51"/>
      <c r="I3" s="49"/>
      <c r="J3" s="49"/>
      <c r="K3" s="49"/>
    </row>
    <row r="4" spans="1:11" ht="18.75" customHeight="1" x14ac:dyDescent="0.25">
      <c r="A4" s="49"/>
      <c r="B4" s="49"/>
      <c r="C4" s="49"/>
      <c r="D4" s="1827" t="s">
        <v>276</v>
      </c>
      <c r="E4" s="1827"/>
      <c r="F4" s="1827"/>
      <c r="G4" s="49"/>
      <c r="H4" s="49"/>
      <c r="I4" s="49"/>
      <c r="J4" s="49"/>
      <c r="K4" s="49"/>
    </row>
    <row r="5" spans="1:11" ht="14.4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31.5" customHeight="1" thickTop="1" thickBot="1" x14ac:dyDescent="0.3">
      <c r="A10" s="366">
        <v>754</v>
      </c>
      <c r="B10" s="276"/>
      <c r="C10" s="276"/>
      <c r="D10" s="367" t="s">
        <v>113</v>
      </c>
      <c r="E10" s="46">
        <f>SUM(E11+E14+E48+E52+E56)</f>
        <v>3818642</v>
      </c>
      <c r="F10" s="46">
        <f>SUM(F11+F14+F48+F52+F56)</f>
        <v>3818642</v>
      </c>
      <c r="G10" s="47">
        <f t="shared" ref="G10:G58" si="0">SUM(F10/E10*100)</f>
        <v>100</v>
      </c>
      <c r="H10" s="46">
        <f>SUM(H11+H14+H48+H52+H56)</f>
        <v>3720150</v>
      </c>
      <c r="I10" s="47">
        <f t="shared" ref="I10:I55" si="1">SUM(H10/F10*100)</f>
        <v>97.420758479061405</v>
      </c>
      <c r="J10" s="97">
        <f t="shared" ref="J10:J55" si="2">SUM(H10/E10*100)</f>
        <v>97.420758479061405</v>
      </c>
      <c r="K10" s="304"/>
    </row>
    <row r="11" spans="1:11" s="20" customFormat="1" ht="15" customHeight="1" x14ac:dyDescent="0.25">
      <c r="A11" s="368"/>
      <c r="B11" s="225">
        <v>75405</v>
      </c>
      <c r="C11" s="225"/>
      <c r="D11" s="373" t="s">
        <v>115</v>
      </c>
      <c r="E11" s="314">
        <f>SUM(E12:E13)</f>
        <v>20500</v>
      </c>
      <c r="F11" s="314">
        <f>SUM(F12:F13)</f>
        <v>20500</v>
      </c>
      <c r="G11" s="222">
        <f t="shared" si="0"/>
        <v>100</v>
      </c>
      <c r="H11" s="1543">
        <f>SUM(H12:H13)</f>
        <v>0</v>
      </c>
      <c r="I11" s="1468">
        <f t="shared" si="1"/>
        <v>0</v>
      </c>
      <c r="J11" s="1468">
        <f t="shared" si="2"/>
        <v>0</v>
      </c>
      <c r="K11" s="224"/>
    </row>
    <row r="12" spans="1:11" s="20" customFormat="1" ht="12.75" customHeight="1" x14ac:dyDescent="0.25">
      <c r="A12" s="368"/>
      <c r="B12" s="95"/>
      <c r="C12" s="1197">
        <v>2300</v>
      </c>
      <c r="D12" s="1198" t="s">
        <v>253</v>
      </c>
      <c r="E12" s="1199">
        <v>3000</v>
      </c>
      <c r="F12" s="1199">
        <v>3000</v>
      </c>
      <c r="G12" s="1200">
        <f t="shared" si="0"/>
        <v>100</v>
      </c>
      <c r="H12" s="1544"/>
      <c r="I12" s="1545">
        <f t="shared" si="1"/>
        <v>0</v>
      </c>
      <c r="J12" s="1546">
        <f t="shared" si="2"/>
        <v>0</v>
      </c>
      <c r="K12" s="1202"/>
    </row>
    <row r="13" spans="1:11" s="20" customFormat="1" ht="45" customHeight="1" x14ac:dyDescent="0.25">
      <c r="A13" s="368"/>
      <c r="B13" s="95"/>
      <c r="C13" s="239">
        <v>6170</v>
      </c>
      <c r="D13" s="1203" t="s">
        <v>254</v>
      </c>
      <c r="E13" s="327">
        <v>17500</v>
      </c>
      <c r="F13" s="327">
        <v>17500</v>
      </c>
      <c r="G13" s="326">
        <f t="shared" si="0"/>
        <v>100</v>
      </c>
      <c r="H13" s="1466"/>
      <c r="I13" s="1469">
        <f t="shared" ref="I13" si="3">SUM(H13/F13*100)</f>
        <v>0</v>
      </c>
      <c r="J13" s="1469">
        <f t="shared" ref="J13" si="4">SUM(H13/E13*100)</f>
        <v>0</v>
      </c>
      <c r="K13" s="243"/>
    </row>
    <row r="14" spans="1:11" s="9" customFormat="1" ht="27" customHeight="1" x14ac:dyDescent="0.25">
      <c r="A14" s="368"/>
      <c r="B14" s="230">
        <v>75411</v>
      </c>
      <c r="C14" s="230"/>
      <c r="D14" s="328" t="s">
        <v>116</v>
      </c>
      <c r="E14" s="231">
        <f>SUM(E15+E47)</f>
        <v>3758142</v>
      </c>
      <c r="F14" s="231">
        <f>SUM(F15+F47)</f>
        <v>3758142</v>
      </c>
      <c r="G14" s="147">
        <f t="shared" si="0"/>
        <v>100</v>
      </c>
      <c r="H14" s="231">
        <f>SUM(H15+H47)</f>
        <v>3660150</v>
      </c>
      <c r="I14" s="147">
        <f t="shared" si="1"/>
        <v>97.392541314298398</v>
      </c>
      <c r="J14" s="147">
        <f t="shared" si="2"/>
        <v>97.392541314298398</v>
      </c>
      <c r="K14" s="228"/>
    </row>
    <row r="15" spans="1:11" s="9" customFormat="1" ht="15" customHeight="1" x14ac:dyDescent="0.25">
      <c r="A15" s="368"/>
      <c r="B15" s="297"/>
      <c r="C15" s="230"/>
      <c r="D15" s="120" t="s">
        <v>117</v>
      </c>
      <c r="E15" s="231">
        <f>SUM(E16:E45)</f>
        <v>3748707</v>
      </c>
      <c r="F15" s="231">
        <f>SUM(F16:F45)</f>
        <v>3748707</v>
      </c>
      <c r="G15" s="147">
        <f t="shared" si="0"/>
        <v>100</v>
      </c>
      <c r="H15" s="146">
        <f>SUM(H16:H45)</f>
        <v>3660150</v>
      </c>
      <c r="I15" s="147">
        <f t="shared" si="1"/>
        <v>97.63766546705304</v>
      </c>
      <c r="J15" s="147">
        <f t="shared" si="2"/>
        <v>97.63766546705304</v>
      </c>
      <c r="K15" s="228"/>
    </row>
    <row r="16" spans="1:11" s="9" customFormat="1" ht="15" customHeight="1" x14ac:dyDescent="0.25">
      <c r="A16" s="368"/>
      <c r="B16" s="95"/>
      <c r="C16" s="235">
        <v>3020</v>
      </c>
      <c r="D16" s="260" t="s">
        <v>37</v>
      </c>
      <c r="E16" s="253">
        <v>63</v>
      </c>
      <c r="F16" s="253">
        <v>63</v>
      </c>
      <c r="G16" s="126">
        <f t="shared" si="0"/>
        <v>100</v>
      </c>
      <c r="H16" s="125">
        <v>400</v>
      </c>
      <c r="I16" s="126">
        <f t="shared" si="1"/>
        <v>634.92063492063494</v>
      </c>
      <c r="J16" s="126">
        <f t="shared" si="2"/>
        <v>634.92063492063494</v>
      </c>
      <c r="K16" s="229"/>
    </row>
    <row r="17" spans="1:11" ht="36.75" customHeight="1" x14ac:dyDescent="0.25">
      <c r="A17" s="374"/>
      <c r="B17" s="159"/>
      <c r="C17" s="305">
        <v>3070</v>
      </c>
      <c r="D17" s="375" t="s">
        <v>118</v>
      </c>
      <c r="E17" s="329">
        <v>150000</v>
      </c>
      <c r="F17" s="329">
        <v>150000</v>
      </c>
      <c r="G17" s="264">
        <f t="shared" si="0"/>
        <v>100</v>
      </c>
      <c r="H17" s="329">
        <v>160000</v>
      </c>
      <c r="I17" s="264">
        <f t="shared" si="1"/>
        <v>106.66666666666667</v>
      </c>
      <c r="J17" s="307">
        <f t="shared" si="2"/>
        <v>106.66666666666667</v>
      </c>
      <c r="K17" s="284"/>
    </row>
    <row r="18" spans="1:11" ht="40.5" customHeight="1" x14ac:dyDescent="0.25">
      <c r="A18" s="374"/>
      <c r="B18" s="159"/>
      <c r="C18" s="188">
        <v>4020</v>
      </c>
      <c r="D18" s="189" t="s">
        <v>82</v>
      </c>
      <c r="E18" s="190">
        <v>50659</v>
      </c>
      <c r="F18" s="190">
        <v>50659</v>
      </c>
      <c r="G18" s="191">
        <f t="shared" si="0"/>
        <v>100</v>
      </c>
      <c r="H18" s="190">
        <v>50180</v>
      </c>
      <c r="I18" s="191">
        <f t="shared" si="1"/>
        <v>99.054462188357448</v>
      </c>
      <c r="J18" s="192">
        <f t="shared" si="2"/>
        <v>99.054462188357448</v>
      </c>
      <c r="K18" s="193"/>
    </row>
    <row r="19" spans="1:11" ht="12.75" customHeight="1" x14ac:dyDescent="0.25">
      <c r="A19" s="374"/>
      <c r="B19" s="159"/>
      <c r="C19" s="187">
        <v>4040</v>
      </c>
      <c r="D19" s="180" t="s">
        <v>41</v>
      </c>
      <c r="E19" s="181">
        <v>4161</v>
      </c>
      <c r="F19" s="181">
        <v>4161</v>
      </c>
      <c r="G19" s="182">
        <f t="shared" si="0"/>
        <v>100</v>
      </c>
      <c r="H19" s="181">
        <v>4140</v>
      </c>
      <c r="I19" s="182">
        <f t="shared" si="1"/>
        <v>99.495313626532081</v>
      </c>
      <c r="J19" s="183">
        <f t="shared" si="2"/>
        <v>99.495313626532081</v>
      </c>
      <c r="K19" s="184"/>
    </row>
    <row r="20" spans="1:11" ht="34.5" customHeight="1" x14ac:dyDescent="0.25">
      <c r="A20" s="374"/>
      <c r="B20" s="159"/>
      <c r="C20" s="188">
        <v>4050</v>
      </c>
      <c r="D20" s="189" t="s">
        <v>229</v>
      </c>
      <c r="E20" s="190">
        <v>2429940</v>
      </c>
      <c r="F20" s="190">
        <v>2429940</v>
      </c>
      <c r="G20" s="191">
        <f t="shared" si="0"/>
        <v>100</v>
      </c>
      <c r="H20" s="190">
        <v>2502470</v>
      </c>
      <c r="I20" s="191">
        <f t="shared" si="1"/>
        <v>102.98484736248632</v>
      </c>
      <c r="J20" s="192">
        <f t="shared" si="2"/>
        <v>102.98484736248632</v>
      </c>
      <c r="K20" s="193"/>
    </row>
    <row r="21" spans="1:11" ht="33.75" customHeight="1" x14ac:dyDescent="0.25">
      <c r="A21" s="374"/>
      <c r="B21" s="159"/>
      <c r="C21" s="188">
        <v>4060</v>
      </c>
      <c r="D21" s="189" t="s">
        <v>231</v>
      </c>
      <c r="E21" s="190">
        <v>77732</v>
      </c>
      <c r="F21" s="190">
        <v>77732</v>
      </c>
      <c r="G21" s="191">
        <f t="shared" si="0"/>
        <v>100</v>
      </c>
      <c r="H21" s="190">
        <v>56300</v>
      </c>
      <c r="I21" s="191">
        <f t="shared" si="1"/>
        <v>72.428343539340304</v>
      </c>
      <c r="J21" s="192">
        <f t="shared" si="2"/>
        <v>72.428343539340304</v>
      </c>
      <c r="K21" s="193"/>
    </row>
    <row r="22" spans="1:11" ht="48.75" customHeight="1" x14ac:dyDescent="0.25">
      <c r="A22" s="374"/>
      <c r="B22" s="159"/>
      <c r="C22" s="188">
        <v>4070</v>
      </c>
      <c r="D22" s="189" t="s">
        <v>119</v>
      </c>
      <c r="E22" s="197">
        <v>192170</v>
      </c>
      <c r="F22" s="197">
        <v>192170</v>
      </c>
      <c r="G22" s="191">
        <f t="shared" si="0"/>
        <v>100</v>
      </c>
      <c r="H22" s="190">
        <v>206340</v>
      </c>
      <c r="I22" s="191">
        <f t="shared" si="1"/>
        <v>107.37367955456108</v>
      </c>
      <c r="J22" s="192">
        <f t="shared" si="2"/>
        <v>107.37367955456108</v>
      </c>
      <c r="K22" s="193"/>
    </row>
    <row r="23" spans="1:11" ht="48.75" hidden="1" customHeight="1" x14ac:dyDescent="0.25">
      <c r="A23" s="374"/>
      <c r="B23" s="159"/>
      <c r="C23" s="188">
        <v>4080</v>
      </c>
      <c r="D23" s="376" t="s">
        <v>249</v>
      </c>
      <c r="E23" s="197"/>
      <c r="F23" s="197"/>
      <c r="G23" s="191" t="e">
        <f t="shared" si="0"/>
        <v>#DIV/0!</v>
      </c>
      <c r="H23" s="190">
        <v>0</v>
      </c>
      <c r="I23" s="191" t="e">
        <f t="shared" si="1"/>
        <v>#DIV/0!</v>
      </c>
      <c r="J23" s="192" t="e">
        <f t="shared" si="2"/>
        <v>#DIV/0!</v>
      </c>
      <c r="K23" s="184"/>
    </row>
    <row r="24" spans="1:11" ht="12.75" customHeight="1" x14ac:dyDescent="0.25">
      <c r="A24" s="374"/>
      <c r="B24" s="159"/>
      <c r="C24" s="187">
        <v>4110</v>
      </c>
      <c r="D24" s="180" t="s">
        <v>42</v>
      </c>
      <c r="E24" s="181">
        <v>10030</v>
      </c>
      <c r="F24" s="181">
        <v>10030</v>
      </c>
      <c r="G24" s="182">
        <f t="shared" si="0"/>
        <v>100</v>
      </c>
      <c r="H24" s="181">
        <v>10450</v>
      </c>
      <c r="I24" s="182">
        <f t="shared" si="1"/>
        <v>104.18743768693919</v>
      </c>
      <c r="J24" s="183">
        <f t="shared" si="2"/>
        <v>104.18743768693919</v>
      </c>
      <c r="K24" s="184"/>
    </row>
    <row r="25" spans="1:11" ht="12.75" customHeight="1" x14ac:dyDescent="0.25">
      <c r="A25" s="374"/>
      <c r="B25" s="1340"/>
      <c r="C25" s="379">
        <v>4120</v>
      </c>
      <c r="D25" s="380" t="s">
        <v>43</v>
      </c>
      <c r="E25" s="381">
        <v>45</v>
      </c>
      <c r="F25" s="381">
        <v>45</v>
      </c>
      <c r="G25" s="382">
        <f t="shared" si="0"/>
        <v>100</v>
      </c>
      <c r="H25" s="381">
        <v>950</v>
      </c>
      <c r="I25" s="382">
        <f t="shared" si="1"/>
        <v>2111.1111111111109</v>
      </c>
      <c r="J25" s="383">
        <f t="shared" si="2"/>
        <v>2111.1111111111109</v>
      </c>
      <c r="K25" s="384"/>
    </row>
    <row r="26" spans="1:11" ht="12.75" customHeight="1" x14ac:dyDescent="0.25">
      <c r="A26" s="374"/>
      <c r="B26" s="159"/>
      <c r="C26" s="385">
        <v>4170</v>
      </c>
      <c r="D26" s="279" t="s">
        <v>45</v>
      </c>
      <c r="E26" s="280">
        <v>17000</v>
      </c>
      <c r="F26" s="280">
        <v>17000</v>
      </c>
      <c r="G26" s="281">
        <f t="shared" si="0"/>
        <v>100</v>
      </c>
      <c r="H26" s="280">
        <v>17000</v>
      </c>
      <c r="I26" s="281">
        <f t="shared" si="1"/>
        <v>100</v>
      </c>
      <c r="J26" s="283">
        <f t="shared" si="2"/>
        <v>100</v>
      </c>
      <c r="K26" s="284"/>
    </row>
    <row r="27" spans="1:11" ht="30" customHeight="1" x14ac:dyDescent="0.25">
      <c r="A27" s="374"/>
      <c r="B27" s="159"/>
      <c r="C27" s="188">
        <v>4180</v>
      </c>
      <c r="D27" s="189" t="s">
        <v>230</v>
      </c>
      <c r="E27" s="190">
        <v>378445</v>
      </c>
      <c r="F27" s="190">
        <v>378445</v>
      </c>
      <c r="G27" s="191">
        <f t="shared" si="0"/>
        <v>100</v>
      </c>
      <c r="H27" s="190">
        <v>424120</v>
      </c>
      <c r="I27" s="191">
        <f t="shared" si="1"/>
        <v>112.06912497192458</v>
      </c>
      <c r="J27" s="192">
        <f t="shared" si="2"/>
        <v>112.06912497192458</v>
      </c>
      <c r="K27" s="193"/>
    </row>
    <row r="28" spans="1:11" ht="12.75" customHeight="1" x14ac:dyDescent="0.25">
      <c r="A28" s="374"/>
      <c r="B28" s="159"/>
      <c r="C28" s="187">
        <v>4210</v>
      </c>
      <c r="D28" s="180" t="s">
        <v>31</v>
      </c>
      <c r="E28" s="181">
        <v>151013</v>
      </c>
      <c r="F28" s="181">
        <v>151013</v>
      </c>
      <c r="G28" s="182">
        <f t="shared" si="0"/>
        <v>100</v>
      </c>
      <c r="H28" s="181">
        <v>70000</v>
      </c>
      <c r="I28" s="182">
        <f t="shared" si="1"/>
        <v>46.353625184586754</v>
      </c>
      <c r="J28" s="183">
        <f t="shared" si="2"/>
        <v>46.353625184586754</v>
      </c>
      <c r="K28" s="184"/>
    </row>
    <row r="29" spans="1:11" ht="12.75" hidden="1" customHeight="1" x14ac:dyDescent="0.25">
      <c r="A29" s="374"/>
      <c r="B29" s="159"/>
      <c r="C29" s="187">
        <v>4230</v>
      </c>
      <c r="D29" s="180" t="s">
        <v>101</v>
      </c>
      <c r="E29" s="181"/>
      <c r="F29" s="181"/>
      <c r="G29" s="182" t="e">
        <f t="shared" si="0"/>
        <v>#DIV/0!</v>
      </c>
      <c r="H29" s="181"/>
      <c r="I29" s="182" t="e">
        <f t="shared" si="1"/>
        <v>#DIV/0!</v>
      </c>
      <c r="J29" s="183" t="e">
        <f t="shared" si="2"/>
        <v>#DIV/0!</v>
      </c>
      <c r="K29" s="184"/>
    </row>
    <row r="30" spans="1:11" ht="12.75" customHeight="1" x14ac:dyDescent="0.25">
      <c r="A30" s="374"/>
      <c r="B30" s="159"/>
      <c r="C30" s="187">
        <v>4250</v>
      </c>
      <c r="D30" s="180" t="s">
        <v>120</v>
      </c>
      <c r="E30" s="181">
        <v>4000</v>
      </c>
      <c r="F30" s="181">
        <v>4000</v>
      </c>
      <c r="G30" s="182">
        <f t="shared" si="0"/>
        <v>100</v>
      </c>
      <c r="H30" s="181">
        <v>4000</v>
      </c>
      <c r="I30" s="182">
        <f t="shared" si="1"/>
        <v>100</v>
      </c>
      <c r="J30" s="183">
        <f t="shared" si="2"/>
        <v>100</v>
      </c>
      <c r="K30" s="184"/>
    </row>
    <row r="31" spans="1:11" ht="12.75" customHeight="1" x14ac:dyDescent="0.25">
      <c r="A31" s="374"/>
      <c r="B31" s="159"/>
      <c r="C31" s="187">
        <v>4260</v>
      </c>
      <c r="D31" s="180" t="s">
        <v>46</v>
      </c>
      <c r="E31" s="181">
        <v>70000</v>
      </c>
      <c r="F31" s="181">
        <v>70000</v>
      </c>
      <c r="G31" s="182">
        <f t="shared" si="0"/>
        <v>100</v>
      </c>
      <c r="H31" s="181">
        <v>70000</v>
      </c>
      <c r="I31" s="182">
        <f t="shared" si="1"/>
        <v>100</v>
      </c>
      <c r="J31" s="183">
        <f t="shared" si="2"/>
        <v>100</v>
      </c>
      <c r="K31" s="184"/>
    </row>
    <row r="32" spans="1:11" ht="12.75" customHeight="1" x14ac:dyDescent="0.25">
      <c r="A32" s="374"/>
      <c r="B32" s="159"/>
      <c r="C32" s="187">
        <v>4270</v>
      </c>
      <c r="D32" s="180" t="s">
        <v>47</v>
      </c>
      <c r="E32" s="181">
        <v>108850</v>
      </c>
      <c r="F32" s="181">
        <v>108850</v>
      </c>
      <c r="G32" s="182">
        <f t="shared" si="0"/>
        <v>100</v>
      </c>
      <c r="H32" s="181">
        <v>6000</v>
      </c>
      <c r="I32" s="182">
        <f t="shared" si="1"/>
        <v>5.5121727147450628</v>
      </c>
      <c r="J32" s="182">
        <f t="shared" si="2"/>
        <v>5.5121727147450628</v>
      </c>
      <c r="K32" s="184"/>
    </row>
    <row r="33" spans="1:11" ht="12.75" customHeight="1" x14ac:dyDescent="0.25">
      <c r="A33" s="374"/>
      <c r="B33" s="159"/>
      <c r="C33" s="187">
        <v>4280</v>
      </c>
      <c r="D33" s="180" t="s">
        <v>48</v>
      </c>
      <c r="E33" s="181">
        <v>8700</v>
      </c>
      <c r="F33" s="181">
        <v>8700</v>
      </c>
      <c r="G33" s="182">
        <f t="shared" si="0"/>
        <v>100</v>
      </c>
      <c r="H33" s="181">
        <v>10000</v>
      </c>
      <c r="I33" s="182">
        <f t="shared" si="1"/>
        <v>114.94252873563218</v>
      </c>
      <c r="J33" s="182">
        <f t="shared" si="2"/>
        <v>114.94252873563218</v>
      </c>
      <c r="K33" s="184"/>
    </row>
    <row r="34" spans="1:11" ht="12.75" customHeight="1" x14ac:dyDescent="0.25">
      <c r="A34" s="374"/>
      <c r="B34" s="159"/>
      <c r="C34" s="187">
        <v>4300</v>
      </c>
      <c r="D34" s="194" t="s">
        <v>22</v>
      </c>
      <c r="E34" s="181">
        <v>56377</v>
      </c>
      <c r="F34" s="181">
        <v>56377</v>
      </c>
      <c r="G34" s="182">
        <f t="shared" si="0"/>
        <v>100</v>
      </c>
      <c r="H34" s="181">
        <v>31104</v>
      </c>
      <c r="I34" s="182">
        <f t="shared" si="1"/>
        <v>55.171435159728254</v>
      </c>
      <c r="J34" s="183">
        <f t="shared" si="2"/>
        <v>55.171435159728254</v>
      </c>
      <c r="K34" s="184"/>
    </row>
    <row r="35" spans="1:11" ht="20.25" customHeight="1" x14ac:dyDescent="0.25">
      <c r="A35" s="374"/>
      <c r="B35" s="159"/>
      <c r="C35" s="188">
        <v>4360</v>
      </c>
      <c r="D35" s="899" t="s">
        <v>228</v>
      </c>
      <c r="E35" s="197">
        <v>12000</v>
      </c>
      <c r="F35" s="197">
        <v>12000</v>
      </c>
      <c r="G35" s="191">
        <f t="shared" si="0"/>
        <v>100</v>
      </c>
      <c r="H35" s="197">
        <v>12000</v>
      </c>
      <c r="I35" s="191">
        <f t="shared" si="1"/>
        <v>100</v>
      </c>
      <c r="J35" s="192">
        <f t="shared" si="2"/>
        <v>100</v>
      </c>
      <c r="K35" s="184"/>
    </row>
    <row r="36" spans="1:11" ht="12.75" customHeight="1" x14ac:dyDescent="0.25">
      <c r="A36" s="374"/>
      <c r="B36" s="155"/>
      <c r="C36" s="187">
        <v>4410</v>
      </c>
      <c r="D36" s="180" t="s">
        <v>54</v>
      </c>
      <c r="E36" s="181">
        <v>3000</v>
      </c>
      <c r="F36" s="181">
        <v>3000</v>
      </c>
      <c r="G36" s="182">
        <f t="shared" si="0"/>
        <v>100</v>
      </c>
      <c r="H36" s="181">
        <v>3000</v>
      </c>
      <c r="I36" s="182">
        <f t="shared" si="1"/>
        <v>100</v>
      </c>
      <c r="J36" s="183">
        <f t="shared" si="2"/>
        <v>100</v>
      </c>
      <c r="K36" s="184"/>
    </row>
    <row r="37" spans="1:11" ht="12.75" customHeight="1" x14ac:dyDescent="0.25">
      <c r="A37" s="374"/>
      <c r="B37" s="155"/>
      <c r="C37" s="187">
        <v>4430</v>
      </c>
      <c r="D37" s="180" t="s">
        <v>91</v>
      </c>
      <c r="E37" s="181">
        <v>13200</v>
      </c>
      <c r="F37" s="181">
        <v>13200</v>
      </c>
      <c r="G37" s="182">
        <f t="shared" si="0"/>
        <v>100</v>
      </c>
      <c r="H37" s="181">
        <v>10000</v>
      </c>
      <c r="I37" s="182">
        <f t="shared" si="1"/>
        <v>75.757575757575751</v>
      </c>
      <c r="J37" s="183">
        <f t="shared" si="2"/>
        <v>75.757575757575751</v>
      </c>
      <c r="K37" s="184"/>
    </row>
    <row r="38" spans="1:11" ht="12.75" customHeight="1" x14ac:dyDescent="0.25">
      <c r="A38" s="374"/>
      <c r="B38" s="155"/>
      <c r="C38" s="187">
        <v>4440</v>
      </c>
      <c r="D38" s="180" t="s">
        <v>55</v>
      </c>
      <c r="E38" s="181">
        <v>1186</v>
      </c>
      <c r="F38" s="181">
        <v>1186</v>
      </c>
      <c r="G38" s="182">
        <f t="shared" si="0"/>
        <v>100</v>
      </c>
      <c r="H38" s="181">
        <v>1200</v>
      </c>
      <c r="I38" s="182">
        <f t="shared" si="1"/>
        <v>101.1804384485666</v>
      </c>
      <c r="J38" s="183">
        <f t="shared" si="2"/>
        <v>101.1804384485666</v>
      </c>
      <c r="K38" s="184"/>
    </row>
    <row r="39" spans="1:11" ht="12.75" customHeight="1" x14ac:dyDescent="0.25">
      <c r="A39" s="374"/>
      <c r="B39" s="155"/>
      <c r="C39" s="187">
        <v>4480</v>
      </c>
      <c r="D39" s="180" t="s">
        <v>56</v>
      </c>
      <c r="E39" s="181">
        <v>8840</v>
      </c>
      <c r="F39" s="181">
        <v>8840</v>
      </c>
      <c r="G39" s="182">
        <f t="shared" si="0"/>
        <v>100</v>
      </c>
      <c r="H39" s="181">
        <v>9200</v>
      </c>
      <c r="I39" s="182">
        <f t="shared" si="1"/>
        <v>104.07239819004526</v>
      </c>
      <c r="J39" s="183">
        <f t="shared" si="2"/>
        <v>104.07239819004526</v>
      </c>
      <c r="K39" s="184"/>
    </row>
    <row r="40" spans="1:11" ht="12.75" customHeight="1" x14ac:dyDescent="0.25">
      <c r="A40" s="1002"/>
      <c r="B40" s="289"/>
      <c r="C40" s="187">
        <v>4510</v>
      </c>
      <c r="D40" s="180" t="s">
        <v>104</v>
      </c>
      <c r="E40" s="181">
        <v>596</v>
      </c>
      <c r="F40" s="181">
        <v>596</v>
      </c>
      <c r="G40" s="182">
        <f t="shared" si="0"/>
        <v>100</v>
      </c>
      <c r="H40" s="181">
        <v>596</v>
      </c>
      <c r="I40" s="182">
        <f t="shared" si="1"/>
        <v>100</v>
      </c>
      <c r="J40" s="183">
        <f t="shared" si="2"/>
        <v>100</v>
      </c>
      <c r="K40" s="184"/>
    </row>
    <row r="41" spans="1:11" ht="33.75" hidden="1" customHeight="1" x14ac:dyDescent="0.25">
      <c r="A41" s="1002"/>
      <c r="B41" s="289"/>
      <c r="C41" s="386">
        <v>4520</v>
      </c>
      <c r="D41" s="189" t="s">
        <v>58</v>
      </c>
      <c r="E41" s="387"/>
      <c r="F41" s="387"/>
      <c r="G41" s="388" t="e">
        <f t="shared" si="0"/>
        <v>#DIV/0!</v>
      </c>
      <c r="H41" s="387"/>
      <c r="I41" s="388" t="e">
        <f t="shared" si="1"/>
        <v>#DIV/0!</v>
      </c>
      <c r="J41" s="389" t="e">
        <f t="shared" si="2"/>
        <v>#DIV/0!</v>
      </c>
      <c r="K41" s="390"/>
    </row>
    <row r="42" spans="1:11" ht="12.75" customHeight="1" x14ac:dyDescent="0.25">
      <c r="A42" s="1002"/>
      <c r="B42" s="289"/>
      <c r="C42" s="386">
        <v>4550</v>
      </c>
      <c r="D42" s="189" t="s">
        <v>121</v>
      </c>
      <c r="E42" s="387">
        <v>700</v>
      </c>
      <c r="F42" s="387">
        <v>700</v>
      </c>
      <c r="G42" s="388">
        <f t="shared" si="0"/>
        <v>100</v>
      </c>
      <c r="H42" s="387">
        <v>700</v>
      </c>
      <c r="I42" s="388">
        <f t="shared" si="1"/>
        <v>100</v>
      </c>
      <c r="J42" s="388">
        <f t="shared" si="2"/>
        <v>100</v>
      </c>
      <c r="K42" s="390"/>
    </row>
    <row r="43" spans="1:11" ht="12.75" hidden="1" customHeight="1" x14ac:dyDescent="0.25">
      <c r="A43" s="1002"/>
      <c r="B43" s="289"/>
      <c r="C43" s="386">
        <v>4610</v>
      </c>
      <c r="D43" s="202" t="s">
        <v>93</v>
      </c>
      <c r="E43" s="387"/>
      <c r="F43" s="387"/>
      <c r="G43" s="388" t="e">
        <f t="shared" si="0"/>
        <v>#DIV/0!</v>
      </c>
      <c r="H43" s="387"/>
      <c r="I43" s="388" t="e">
        <f t="shared" si="1"/>
        <v>#DIV/0!</v>
      </c>
      <c r="J43" s="388" t="e">
        <f t="shared" si="2"/>
        <v>#DIV/0!</v>
      </c>
      <c r="K43" s="390"/>
    </row>
    <row r="44" spans="1:11" ht="12.75" hidden="1" customHeight="1" x14ac:dyDescent="0.25">
      <c r="A44" s="1002"/>
      <c r="B44" s="289"/>
      <c r="C44" s="386">
        <v>6050</v>
      </c>
      <c r="D44" s="270" t="s">
        <v>61</v>
      </c>
      <c r="E44" s="387"/>
      <c r="F44" s="387"/>
      <c r="G44" s="388" t="e">
        <f t="shared" si="0"/>
        <v>#DIV/0!</v>
      </c>
      <c r="H44" s="387"/>
      <c r="I44" s="856" t="e">
        <f t="shared" si="1"/>
        <v>#DIV/0!</v>
      </c>
      <c r="J44" s="388" t="e">
        <f t="shared" si="2"/>
        <v>#DIV/0!</v>
      </c>
      <c r="K44" s="390"/>
    </row>
    <row r="45" spans="1:11" ht="12.75" hidden="1" customHeight="1" x14ac:dyDescent="0.25">
      <c r="A45" s="1002"/>
      <c r="B45" s="289"/>
      <c r="C45" s="391">
        <v>6060</v>
      </c>
      <c r="D45" s="215" t="s">
        <v>62</v>
      </c>
      <c r="E45" s="392"/>
      <c r="F45" s="392"/>
      <c r="G45" s="393" t="e">
        <f t="shared" si="0"/>
        <v>#DIV/0!</v>
      </c>
      <c r="H45" s="392"/>
      <c r="I45" s="393"/>
      <c r="J45" s="393" t="e">
        <f t="shared" si="2"/>
        <v>#DIV/0!</v>
      </c>
      <c r="K45" s="394"/>
    </row>
    <row r="46" spans="1:11" ht="12.75" customHeight="1" x14ac:dyDescent="0.25">
      <c r="A46" s="1426"/>
      <c r="B46" s="289"/>
      <c r="C46" s="1443"/>
      <c r="D46" s="1447" t="s">
        <v>295</v>
      </c>
      <c r="E46" s="1444"/>
      <c r="F46" s="1444"/>
      <c r="G46" s="1445"/>
      <c r="H46" s="1444"/>
      <c r="I46" s="1445"/>
      <c r="J46" s="1445"/>
      <c r="K46" s="1446"/>
    </row>
    <row r="47" spans="1:11" ht="76.2" customHeight="1" x14ac:dyDescent="0.25">
      <c r="A47" s="1426"/>
      <c r="B47" s="289"/>
      <c r="C47" s="391">
        <v>2910</v>
      </c>
      <c r="D47" s="1360" t="s">
        <v>292</v>
      </c>
      <c r="E47" s="392">
        <v>9435</v>
      </c>
      <c r="F47" s="392">
        <v>9435</v>
      </c>
      <c r="G47" s="388">
        <f t="shared" si="0"/>
        <v>100</v>
      </c>
      <c r="H47" s="392"/>
      <c r="I47" s="856">
        <f t="shared" ref="I47" si="5">SUM(H47/F47*100)</f>
        <v>0</v>
      </c>
      <c r="J47" s="856">
        <f t="shared" ref="J47" si="6">SUM(H47/E47*100)</f>
        <v>0</v>
      </c>
      <c r="K47" s="394"/>
    </row>
    <row r="48" spans="1:11" ht="15" customHeight="1" x14ac:dyDescent="0.25">
      <c r="A48" s="1003"/>
      <c r="B48" s="120">
        <v>75414</v>
      </c>
      <c r="C48" s="120"/>
      <c r="D48" s="120" t="s">
        <v>122</v>
      </c>
      <c r="E48" s="146">
        <f>SUM(E49:E51)</f>
        <v>8000</v>
      </c>
      <c r="F48" s="146">
        <f>SUM(F49:F51)</f>
        <v>8000</v>
      </c>
      <c r="G48" s="147">
        <f t="shared" si="0"/>
        <v>100</v>
      </c>
      <c r="H48" s="146">
        <f>SUM(H49:H51)</f>
        <v>8000</v>
      </c>
      <c r="I48" s="147">
        <f t="shared" si="1"/>
        <v>100</v>
      </c>
      <c r="J48" s="147">
        <f t="shared" si="2"/>
        <v>100</v>
      </c>
      <c r="K48" s="228"/>
    </row>
    <row r="49" spans="1:11" ht="15" hidden="1" customHeight="1" x14ac:dyDescent="0.25">
      <c r="A49" s="1003"/>
      <c r="B49" s="277"/>
      <c r="C49" s="954">
        <v>4190</v>
      </c>
      <c r="D49" s="999" t="s">
        <v>220</v>
      </c>
      <c r="E49" s="957"/>
      <c r="F49" s="957"/>
      <c r="G49" s="992" t="e">
        <f t="shared" si="0"/>
        <v>#DIV/0!</v>
      </c>
      <c r="H49" s="957"/>
      <c r="I49" s="992" t="e">
        <f>SUM(H49/F49*100)</f>
        <v>#DIV/0!</v>
      </c>
      <c r="J49" s="992" t="e">
        <f>SUM(H49/E49*100)</f>
        <v>#DIV/0!</v>
      </c>
      <c r="K49" s="1014"/>
    </row>
    <row r="50" spans="1:11" ht="13.8" x14ac:dyDescent="0.25">
      <c r="A50" s="1003"/>
      <c r="B50" s="289"/>
      <c r="C50" s="187">
        <v>4210</v>
      </c>
      <c r="D50" s="180" t="s">
        <v>31</v>
      </c>
      <c r="E50" s="181">
        <v>3200</v>
      </c>
      <c r="F50" s="181">
        <v>3200</v>
      </c>
      <c r="G50" s="182">
        <f t="shared" si="0"/>
        <v>100</v>
      </c>
      <c r="H50" s="181">
        <v>3200</v>
      </c>
      <c r="I50" s="182">
        <f t="shared" si="1"/>
        <v>100</v>
      </c>
      <c r="J50" s="182">
        <f t="shared" si="2"/>
        <v>100</v>
      </c>
      <c r="K50" s="184"/>
    </row>
    <row r="51" spans="1:11" ht="13.8" x14ac:dyDescent="0.25">
      <c r="A51" s="1831"/>
      <c r="B51" s="289"/>
      <c r="C51" s="113">
        <v>4300</v>
      </c>
      <c r="D51" s="114" t="s">
        <v>22</v>
      </c>
      <c r="E51" s="332">
        <v>4800</v>
      </c>
      <c r="F51" s="332">
        <v>4800</v>
      </c>
      <c r="G51" s="118">
        <f t="shared" si="0"/>
        <v>100</v>
      </c>
      <c r="H51" s="332">
        <v>4800</v>
      </c>
      <c r="I51" s="118">
        <f t="shared" si="1"/>
        <v>100</v>
      </c>
      <c r="J51" s="118">
        <f t="shared" si="2"/>
        <v>100</v>
      </c>
      <c r="K51" s="333"/>
    </row>
    <row r="52" spans="1:11" ht="15" customHeight="1" x14ac:dyDescent="0.25">
      <c r="A52" s="1831"/>
      <c r="B52" s="1547">
        <v>75421</v>
      </c>
      <c r="C52" s="1548"/>
      <c r="D52" s="1547" t="s">
        <v>123</v>
      </c>
      <c r="E52" s="1480">
        <f>SUM(E53:E55)</f>
        <v>17000</v>
      </c>
      <c r="F52" s="1480">
        <f>SUM(F53:F55)</f>
        <v>17000</v>
      </c>
      <c r="G52" s="1478">
        <f t="shared" si="0"/>
        <v>100</v>
      </c>
      <c r="H52" s="1480">
        <f>SUM(H53:H55)</f>
        <v>17000</v>
      </c>
      <c r="I52" s="1478">
        <f t="shared" si="1"/>
        <v>100</v>
      </c>
      <c r="J52" s="1549">
        <f t="shared" si="2"/>
        <v>100</v>
      </c>
      <c r="K52" s="1550"/>
    </row>
    <row r="53" spans="1:11" ht="15" customHeight="1" x14ac:dyDescent="0.25">
      <c r="A53" s="1831"/>
      <c r="B53" s="1828"/>
      <c r="C53" s="1502">
        <v>4170</v>
      </c>
      <c r="D53" s="1489" t="s">
        <v>45</v>
      </c>
      <c r="E53" s="1504">
        <v>10000</v>
      </c>
      <c r="F53" s="1504">
        <v>10000</v>
      </c>
      <c r="G53" s="1551">
        <f t="shared" si="0"/>
        <v>100</v>
      </c>
      <c r="H53" s="1504">
        <v>10000</v>
      </c>
      <c r="I53" s="1551">
        <f>SUM(H53/F53*100)</f>
        <v>100</v>
      </c>
      <c r="J53" s="1551">
        <f>SUM(H53/E53*100)</f>
        <v>100</v>
      </c>
      <c r="K53" s="1490"/>
    </row>
    <row r="54" spans="1:11" ht="13.8" x14ac:dyDescent="0.25">
      <c r="A54" s="1831"/>
      <c r="B54" s="1829"/>
      <c r="C54" s="1004">
        <v>4210</v>
      </c>
      <c r="D54" s="739" t="s">
        <v>31</v>
      </c>
      <c r="E54" s="1005">
        <v>3000</v>
      </c>
      <c r="F54" s="1005">
        <v>3000</v>
      </c>
      <c r="G54" s="1006">
        <f t="shared" si="0"/>
        <v>100</v>
      </c>
      <c r="H54" s="1005">
        <v>5000</v>
      </c>
      <c r="I54" s="1006">
        <f t="shared" si="1"/>
        <v>166.66666666666669</v>
      </c>
      <c r="J54" s="1007">
        <f t="shared" si="2"/>
        <v>166.66666666666669</v>
      </c>
      <c r="K54" s="739"/>
    </row>
    <row r="55" spans="1:11" ht="13.8" x14ac:dyDescent="0.25">
      <c r="A55" s="1831"/>
      <c r="B55" s="1830"/>
      <c r="C55" s="1008">
        <v>4300</v>
      </c>
      <c r="D55" s="1009" t="s">
        <v>22</v>
      </c>
      <c r="E55" s="1010">
        <v>4000</v>
      </c>
      <c r="F55" s="1010">
        <v>4000</v>
      </c>
      <c r="G55" s="1011">
        <f t="shared" si="0"/>
        <v>100</v>
      </c>
      <c r="H55" s="1010">
        <v>2000</v>
      </c>
      <c r="I55" s="1011">
        <f t="shared" si="1"/>
        <v>50</v>
      </c>
      <c r="J55" s="1012">
        <f t="shared" si="2"/>
        <v>50</v>
      </c>
      <c r="K55" s="1013"/>
    </row>
    <row r="56" spans="1:11" ht="13.8" x14ac:dyDescent="0.25">
      <c r="A56" s="1831"/>
      <c r="B56" s="398">
        <v>75495</v>
      </c>
      <c r="C56" s="1425"/>
      <c r="D56" s="1425" t="s">
        <v>71</v>
      </c>
      <c r="E56" s="1240">
        <f>SUM(E57:E58)</f>
        <v>15000</v>
      </c>
      <c r="F56" s="1240">
        <f>SUM(F57:F58)</f>
        <v>15000</v>
      </c>
      <c r="G56" s="953">
        <f t="shared" si="0"/>
        <v>100</v>
      </c>
      <c r="H56" s="1240">
        <f>SUM(H57:H58)</f>
        <v>35000</v>
      </c>
      <c r="I56" s="1740">
        <f t="shared" ref="I56" si="7">SUM(H56/F56*100)</f>
        <v>233.33333333333334</v>
      </c>
      <c r="J56" s="1741">
        <f t="shared" ref="J56" si="8">SUM(H56/E56*100)</f>
        <v>233.33333333333334</v>
      </c>
      <c r="K56" s="1425"/>
    </row>
    <row r="57" spans="1:11" ht="13.8" x14ac:dyDescent="0.25">
      <c r="A57" s="1831"/>
      <c r="B57" s="1552"/>
      <c r="C57" s="1448">
        <v>4210</v>
      </c>
      <c r="D57" s="1449" t="s">
        <v>296</v>
      </c>
      <c r="E57" s="1450">
        <v>5000</v>
      </c>
      <c r="F57" s="1450">
        <v>5000</v>
      </c>
      <c r="G57" s="1451">
        <f t="shared" si="0"/>
        <v>100</v>
      </c>
      <c r="H57" s="1452">
        <v>35000</v>
      </c>
      <c r="I57" s="281">
        <f>SUM(H57/F57*100)</f>
        <v>700</v>
      </c>
      <c r="J57" s="281">
        <f>SUM(H57/E57*100)</f>
        <v>700</v>
      </c>
      <c r="K57" s="1739"/>
    </row>
    <row r="58" spans="1:11" ht="14.4" thickBot="1" x14ac:dyDescent="0.3">
      <c r="A58" s="1832"/>
      <c r="B58" s="1733"/>
      <c r="C58" s="1734">
        <v>4210</v>
      </c>
      <c r="D58" s="1735" t="s">
        <v>297</v>
      </c>
      <c r="E58" s="1736">
        <v>10000</v>
      </c>
      <c r="F58" s="1736">
        <v>10000</v>
      </c>
      <c r="G58" s="1737">
        <f t="shared" si="0"/>
        <v>100</v>
      </c>
      <c r="H58" s="1736"/>
      <c r="I58" s="1738">
        <f>SUM(H58/F58*100)</f>
        <v>0</v>
      </c>
      <c r="J58" s="1738">
        <f>SUM(H58/E58*100)</f>
        <v>0</v>
      </c>
      <c r="K58" s="1734"/>
    </row>
  </sheetData>
  <sheetProtection selectLockedCells="1" selectUnlockedCells="1"/>
  <mergeCells count="4">
    <mergeCell ref="D4:F4"/>
    <mergeCell ref="D6:D8"/>
    <mergeCell ref="B53:B55"/>
    <mergeCell ref="A51:A5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  <rowBreaks count="1" manualBreakCount="1">
    <brk id="25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115" zoomScaleNormal="100" zoomScaleSheetLayoutView="115" workbookViewId="0">
      <selection activeCell="I1" sqref="I1:I3"/>
    </sheetView>
  </sheetViews>
  <sheetFormatPr defaultColWidth="9.109375" defaultRowHeight="13.2" x14ac:dyDescent="0.25"/>
  <cols>
    <col min="1" max="1" width="7" style="1" customWidth="1"/>
    <col min="2" max="2" width="7.5546875" style="1" customWidth="1"/>
    <col min="3" max="3" width="5.6640625" style="1" customWidth="1"/>
    <col min="4" max="4" width="45.10937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2.5546875" style="1" customWidth="1"/>
    <col min="9" max="9" width="11" style="1" customWidth="1"/>
    <col min="10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49"/>
      <c r="D1" s="49"/>
      <c r="E1" s="49"/>
      <c r="F1" s="49"/>
      <c r="G1" s="49"/>
      <c r="H1" s="51"/>
      <c r="I1" s="49"/>
      <c r="J1" s="49"/>
      <c r="K1" s="49"/>
    </row>
    <row r="2" spans="1:11" ht="13.8" x14ac:dyDescent="0.25">
      <c r="A2" s="49"/>
      <c r="B2" s="49"/>
      <c r="C2" s="49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49"/>
      <c r="D3" s="49"/>
      <c r="E3" s="49"/>
      <c r="F3" s="49"/>
      <c r="G3" s="49"/>
      <c r="H3" s="51"/>
      <c r="I3" s="49"/>
      <c r="J3" s="49"/>
      <c r="K3" s="49"/>
    </row>
    <row r="4" spans="1:11" ht="18.75" customHeight="1" x14ac:dyDescent="0.25">
      <c r="A4" s="49"/>
      <c r="B4" s="49"/>
      <c r="C4" s="49"/>
      <c r="D4" s="1827" t="s">
        <v>277</v>
      </c>
      <c r="E4" s="1827"/>
      <c r="F4" s="1827"/>
      <c r="G4" s="49"/>
      <c r="H4" s="49"/>
      <c r="I4" s="49"/>
      <c r="J4" s="49"/>
      <c r="K4" s="49"/>
    </row>
    <row r="5" spans="1:11" ht="14.4" thickBo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31.5" customHeight="1" thickTop="1" thickBot="1" x14ac:dyDescent="0.3">
      <c r="A10" s="366">
        <v>755</v>
      </c>
      <c r="B10" s="276"/>
      <c r="C10" s="276"/>
      <c r="D10" s="367" t="s">
        <v>235</v>
      </c>
      <c r="E10" s="46">
        <f>SUM(E13)</f>
        <v>125208</v>
      </c>
      <c r="F10" s="46">
        <f>SUM(F13)</f>
        <v>125208</v>
      </c>
      <c r="G10" s="47">
        <f t="shared" ref="G10:G19" si="0">SUM(F10/E10*100)</f>
        <v>100</v>
      </c>
      <c r="H10" s="46">
        <f>SUM(H13)</f>
        <v>132000</v>
      </c>
      <c r="I10" s="47">
        <f t="shared" ref="I10:I18" si="1">SUM(H10/F10*100)</f>
        <v>105.42457350967989</v>
      </c>
      <c r="J10" s="97">
        <f t="shared" ref="J10:J19" si="2">SUM(H10/E10*100)</f>
        <v>105.42457350967989</v>
      </c>
      <c r="K10" s="304"/>
    </row>
    <row r="11" spans="1:11" s="20" customFormat="1" ht="15" hidden="1" customHeight="1" x14ac:dyDescent="0.25">
      <c r="A11" s="368"/>
      <c r="B11" s="225">
        <v>75405</v>
      </c>
      <c r="C11" s="225"/>
      <c r="D11" s="1096" t="s">
        <v>115</v>
      </c>
      <c r="E11" s="314">
        <f>SUM(E12)</f>
        <v>0</v>
      </c>
      <c r="F11" s="314">
        <f>SUM(F12)</f>
        <v>0</v>
      </c>
      <c r="G11" s="222" t="e">
        <f t="shared" si="0"/>
        <v>#DIV/0!</v>
      </c>
      <c r="H11" s="221">
        <f>SUM(H12)</f>
        <v>0</v>
      </c>
      <c r="I11" s="222" t="e">
        <f t="shared" si="1"/>
        <v>#DIV/0!</v>
      </c>
      <c r="J11" s="222" t="e">
        <f t="shared" si="2"/>
        <v>#DIV/0!</v>
      </c>
      <c r="K11" s="224"/>
    </row>
    <row r="12" spans="1:11" s="20" customFormat="1" ht="12.75" hidden="1" customHeight="1" x14ac:dyDescent="0.25">
      <c r="A12" s="368"/>
      <c r="B12" s="95"/>
      <c r="C12" s="155">
        <v>3000</v>
      </c>
      <c r="D12" s="1099" t="s">
        <v>114</v>
      </c>
      <c r="E12" s="216"/>
      <c r="F12" s="216"/>
      <c r="G12" s="160" t="e">
        <f t="shared" si="0"/>
        <v>#DIV/0!</v>
      </c>
      <c r="H12" s="159"/>
      <c r="I12" s="160" t="e">
        <f t="shared" si="1"/>
        <v>#DIV/0!</v>
      </c>
      <c r="J12" s="161" t="e">
        <f t="shared" si="2"/>
        <v>#DIV/0!</v>
      </c>
      <c r="K12" s="162"/>
    </row>
    <row r="13" spans="1:11" s="9" customFormat="1" ht="27" customHeight="1" x14ac:dyDescent="0.25">
      <c r="A13" s="368"/>
      <c r="B13" s="230">
        <v>75515</v>
      </c>
      <c r="C13" s="230"/>
      <c r="D13" s="328" t="s">
        <v>236</v>
      </c>
      <c r="E13" s="231">
        <f>SUM(E14:E16)</f>
        <v>125208</v>
      </c>
      <c r="F13" s="231">
        <f>SUM(F14:F16)</f>
        <v>125208</v>
      </c>
      <c r="G13" s="147">
        <f t="shared" si="0"/>
        <v>100</v>
      </c>
      <c r="H13" s="231">
        <f>SUM(H14:H16)</f>
        <v>132000</v>
      </c>
      <c r="I13" s="147">
        <f t="shared" si="1"/>
        <v>105.42457350967989</v>
      </c>
      <c r="J13" s="147">
        <f t="shared" si="2"/>
        <v>105.42457350967989</v>
      </c>
      <c r="K13" s="228"/>
    </row>
    <row r="14" spans="1:11" ht="77.25" customHeight="1" x14ac:dyDescent="0.25">
      <c r="A14" s="374"/>
      <c r="B14" s="159"/>
      <c r="C14" s="954">
        <v>2360</v>
      </c>
      <c r="D14" s="963" t="s">
        <v>73</v>
      </c>
      <c r="E14" s="957"/>
      <c r="F14" s="957"/>
      <c r="G14" s="1497" t="e">
        <f t="shared" si="0"/>
        <v>#DIV/0!</v>
      </c>
      <c r="H14" s="957">
        <v>64020</v>
      </c>
      <c r="I14" s="1497" t="e">
        <f t="shared" si="1"/>
        <v>#DIV/0!</v>
      </c>
      <c r="J14" s="1498" t="e">
        <f t="shared" si="2"/>
        <v>#DIV/0!</v>
      </c>
      <c r="K14" s="985"/>
    </row>
    <row r="15" spans="1:11" ht="19.5" customHeight="1" x14ac:dyDescent="0.25">
      <c r="A15" s="374"/>
      <c r="B15" s="159"/>
      <c r="C15" s="187">
        <v>4210</v>
      </c>
      <c r="D15" s="180" t="s">
        <v>31</v>
      </c>
      <c r="E15" s="181">
        <v>3756</v>
      </c>
      <c r="F15" s="181">
        <v>3756</v>
      </c>
      <c r="G15" s="182">
        <f t="shared" si="0"/>
        <v>100</v>
      </c>
      <c r="H15" s="181">
        <v>7920</v>
      </c>
      <c r="I15" s="182">
        <f t="shared" si="1"/>
        <v>210.8626198083067</v>
      </c>
      <c r="J15" s="183">
        <f t="shared" si="2"/>
        <v>210.8626198083067</v>
      </c>
      <c r="K15" s="184"/>
    </row>
    <row r="16" spans="1:11" ht="18" customHeight="1" thickBot="1" x14ac:dyDescent="0.3">
      <c r="A16" s="1105"/>
      <c r="B16" s="250"/>
      <c r="C16" s="290">
        <v>4300</v>
      </c>
      <c r="D16" s="335" t="s">
        <v>22</v>
      </c>
      <c r="E16" s="291">
        <v>121452</v>
      </c>
      <c r="F16" s="291">
        <v>121452</v>
      </c>
      <c r="G16" s="488">
        <f t="shared" si="0"/>
        <v>100</v>
      </c>
      <c r="H16" s="291">
        <v>60060</v>
      </c>
      <c r="I16" s="488">
        <f t="shared" si="1"/>
        <v>49.451635213911672</v>
      </c>
      <c r="J16" s="1106">
        <f t="shared" si="2"/>
        <v>49.451635213911672</v>
      </c>
      <c r="K16" s="293"/>
    </row>
    <row r="17" spans="1:11" ht="12.75" hidden="1" customHeight="1" x14ac:dyDescent="0.25">
      <c r="A17" s="1095"/>
      <c r="B17" s="289"/>
      <c r="C17" s="1060">
        <v>4610</v>
      </c>
      <c r="D17" s="215" t="s">
        <v>93</v>
      </c>
      <c r="E17" s="537"/>
      <c r="F17" s="537"/>
      <c r="G17" s="538" t="e">
        <f t="shared" si="0"/>
        <v>#DIV/0!</v>
      </c>
      <c r="H17" s="537"/>
      <c r="I17" s="538" t="e">
        <f t="shared" si="1"/>
        <v>#DIV/0!</v>
      </c>
      <c r="J17" s="538" t="e">
        <f t="shared" si="2"/>
        <v>#DIV/0!</v>
      </c>
      <c r="K17" s="650"/>
    </row>
    <row r="18" spans="1:11" ht="12.75" hidden="1" customHeight="1" x14ac:dyDescent="0.25">
      <c r="A18" s="1095"/>
      <c r="B18" s="289"/>
      <c r="C18" s="386">
        <v>6050</v>
      </c>
      <c r="D18" s="270" t="s">
        <v>61</v>
      </c>
      <c r="E18" s="387"/>
      <c r="F18" s="387"/>
      <c r="G18" s="388" t="e">
        <f t="shared" si="0"/>
        <v>#DIV/0!</v>
      </c>
      <c r="H18" s="387"/>
      <c r="I18" s="856" t="e">
        <f t="shared" si="1"/>
        <v>#DIV/0!</v>
      </c>
      <c r="J18" s="388" t="e">
        <f t="shared" si="2"/>
        <v>#DIV/0!</v>
      </c>
      <c r="K18" s="390"/>
    </row>
    <row r="19" spans="1:11" ht="12.75" hidden="1" customHeight="1" x14ac:dyDescent="0.25">
      <c r="A19" s="1095"/>
      <c r="B19" s="289"/>
      <c r="C19" s="391">
        <v>6060</v>
      </c>
      <c r="D19" s="215" t="s">
        <v>62</v>
      </c>
      <c r="E19" s="392"/>
      <c r="F19" s="392"/>
      <c r="G19" s="393" t="e">
        <f t="shared" si="0"/>
        <v>#DIV/0!</v>
      </c>
      <c r="H19" s="392"/>
      <c r="I19" s="393"/>
      <c r="J19" s="393" t="e">
        <f t="shared" si="2"/>
        <v>#DIV/0!</v>
      </c>
      <c r="K19" s="394"/>
    </row>
  </sheetData>
  <sheetProtection selectLockedCells="1" selectUnlockedCells="1"/>
  <mergeCells count="2">
    <mergeCell ref="D4:F4"/>
    <mergeCell ref="D6:D8"/>
  </mergeCells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4" zoomScale="115" zoomScaleNormal="115" workbookViewId="0">
      <selection activeCell="I1" sqref="I1:I3"/>
    </sheetView>
  </sheetViews>
  <sheetFormatPr defaultColWidth="9.109375" defaultRowHeight="13.2" x14ac:dyDescent="0.25"/>
  <cols>
    <col min="1" max="1" width="5.33203125" style="1" customWidth="1"/>
    <col min="2" max="2" width="7.441406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4.6640625" style="1" customWidth="1"/>
    <col min="9" max="10" width="10.554687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49"/>
      <c r="I1" s="52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49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49"/>
      <c r="I3" s="52"/>
      <c r="J3" s="52"/>
      <c r="K3" s="49"/>
    </row>
    <row r="4" spans="1:11" ht="13.8" x14ac:dyDescent="0.25">
      <c r="A4" s="49"/>
      <c r="B4" s="49"/>
      <c r="C4" s="50"/>
      <c r="D4" s="99" t="s">
        <v>278</v>
      </c>
      <c r="E4" s="99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1" customFormat="1" ht="29.25" customHeight="1" thickTop="1" thickBot="1" x14ac:dyDescent="0.3">
      <c r="A10" s="151">
        <v>757</v>
      </c>
      <c r="B10" s="405"/>
      <c r="C10" s="402"/>
      <c r="D10" s="277" t="s">
        <v>124</v>
      </c>
      <c r="E10" s="403">
        <f>SUM(E11)</f>
        <v>250000</v>
      </c>
      <c r="F10" s="403">
        <f>SUM(F11)</f>
        <v>250000</v>
      </c>
      <c r="G10" s="404">
        <f>SUM(F10/E10*100)</f>
        <v>100</v>
      </c>
      <c r="H10" s="403">
        <f>SUM(H11)</f>
        <v>300000</v>
      </c>
      <c r="I10" s="404">
        <f>SUM(H10/F10*100)</f>
        <v>120</v>
      </c>
      <c r="J10" s="404">
        <f>SUM(H10/E10*100)</f>
        <v>120</v>
      </c>
      <c r="K10" s="406"/>
    </row>
    <row r="11" spans="1:11" s="9" customFormat="1" ht="36" customHeight="1" x14ac:dyDescent="0.25">
      <c r="A11" s="219"/>
      <c r="B11" s="409">
        <v>75702</v>
      </c>
      <c r="C11" s="410"/>
      <c r="D11" s="407" t="s">
        <v>125</v>
      </c>
      <c r="E11" s="90">
        <f>SUM(E12:E12)</f>
        <v>250000</v>
      </c>
      <c r="F11" s="90">
        <f>SUM(F12:F12)</f>
        <v>250000</v>
      </c>
      <c r="G11" s="92">
        <f>SUM(F11/E11*100)</f>
        <v>100</v>
      </c>
      <c r="H11" s="90">
        <f>SUM(H12:H12)</f>
        <v>300000</v>
      </c>
      <c r="I11" s="92">
        <f>SUM(H11/F11*100)</f>
        <v>120</v>
      </c>
      <c r="J11" s="92">
        <f>SUM(H11/E11*100)</f>
        <v>120</v>
      </c>
      <c r="K11" s="274"/>
    </row>
    <row r="12" spans="1:11" s="9" customFormat="1" ht="72" customHeight="1" x14ac:dyDescent="0.25">
      <c r="A12" s="858"/>
      <c r="B12" s="583"/>
      <c r="C12" s="1070" t="s">
        <v>126</v>
      </c>
      <c r="D12" s="1071" t="s">
        <v>227</v>
      </c>
      <c r="E12" s="378">
        <v>250000</v>
      </c>
      <c r="F12" s="378">
        <v>250000</v>
      </c>
      <c r="G12" s="569">
        <f>SUM(F12/E12*100)</f>
        <v>100</v>
      </c>
      <c r="H12" s="378">
        <v>300000</v>
      </c>
      <c r="I12" s="569">
        <f>SUM(H12/F12*100)</f>
        <v>120</v>
      </c>
      <c r="J12" s="569">
        <f>SUM(H12/E12*100)</f>
        <v>120</v>
      </c>
      <c r="K12" s="564"/>
    </row>
    <row r="13" spans="1:11" s="22" customFormat="1" ht="15" customHeight="1" x14ac:dyDescent="0.25">
      <c r="C13" s="23"/>
      <c r="D13" s="24"/>
      <c r="E13" s="24"/>
    </row>
    <row r="14" spans="1:11" s="22" customFormat="1" ht="15" customHeight="1" x14ac:dyDescent="0.25">
      <c r="C14" s="23"/>
      <c r="D14" s="25"/>
      <c r="E14" s="25"/>
    </row>
    <row r="15" spans="1:11" s="22" customFormat="1" ht="15" customHeight="1" x14ac:dyDescent="0.25">
      <c r="C15" s="23"/>
      <c r="D15" s="25"/>
      <c r="E15" s="25"/>
    </row>
    <row r="16" spans="1:11" s="22" customFormat="1" ht="15" customHeight="1" x14ac:dyDescent="0.25">
      <c r="C16" s="23"/>
      <c r="D16" s="25"/>
      <c r="E16" s="25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3" sqref="H13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x14ac:dyDescent="0.25">
      <c r="A1" s="340"/>
      <c r="B1" s="340"/>
      <c r="C1" s="341"/>
      <c r="D1" s="340"/>
      <c r="E1" s="340"/>
      <c r="F1" s="340"/>
      <c r="G1" s="340"/>
      <c r="H1" s="342"/>
      <c r="I1" s="342"/>
      <c r="J1" s="342"/>
      <c r="K1" s="340"/>
    </row>
    <row r="2" spans="1:11" ht="13.8" x14ac:dyDescent="0.25">
      <c r="A2" s="340"/>
      <c r="B2" s="340"/>
      <c r="C2" s="341"/>
      <c r="D2" s="340"/>
      <c r="E2" s="340"/>
      <c r="F2" s="340"/>
      <c r="G2" s="340"/>
      <c r="H2" s="342"/>
      <c r="I2" s="51"/>
      <c r="J2" s="51"/>
      <c r="K2" s="340"/>
    </row>
    <row r="3" spans="1:11" x14ac:dyDescent="0.25">
      <c r="A3" s="340"/>
      <c r="B3" s="340"/>
      <c r="C3" s="341"/>
      <c r="D3" s="340"/>
      <c r="E3" s="340"/>
      <c r="F3" s="340"/>
      <c r="G3" s="340"/>
      <c r="H3" s="342"/>
      <c r="I3" s="342"/>
      <c r="J3" s="342"/>
      <c r="K3" s="340"/>
    </row>
    <row r="4" spans="1:11" ht="17.399999999999999" x14ac:dyDescent="0.3">
      <c r="A4" s="340"/>
      <c r="B4" s="340"/>
      <c r="C4" s="341"/>
      <c r="D4" s="343" t="s">
        <v>279</v>
      </c>
      <c r="E4" s="343"/>
      <c r="F4" s="340"/>
      <c r="G4" s="340"/>
      <c r="H4" s="340"/>
      <c r="I4" s="340"/>
      <c r="J4" s="340"/>
      <c r="K4" s="340"/>
    </row>
    <row r="5" spans="1:11" x14ac:dyDescent="0.25">
      <c r="A5" s="340"/>
      <c r="B5" s="340"/>
      <c r="C5" s="344"/>
      <c r="D5" s="340"/>
      <c r="E5" s="340"/>
      <c r="F5" s="340"/>
      <c r="G5" s="340"/>
      <c r="H5" s="340"/>
      <c r="I5" s="340"/>
      <c r="J5" s="340"/>
      <c r="K5" s="340"/>
    </row>
    <row r="6" spans="1:11" ht="13.5" customHeight="1" x14ac:dyDescent="0.25">
      <c r="A6" s="345"/>
      <c r="B6" s="346"/>
      <c r="C6" s="347"/>
      <c r="D6" s="1833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348" t="s">
        <v>4</v>
      </c>
      <c r="J6" s="348" t="s">
        <v>4</v>
      </c>
      <c r="K6" s="349"/>
    </row>
    <row r="7" spans="1:11" ht="13.5" customHeight="1" x14ac:dyDescent="0.25">
      <c r="A7" s="350" t="s">
        <v>6</v>
      </c>
      <c r="B7" s="351" t="s">
        <v>7</v>
      </c>
      <c r="C7" s="352" t="s">
        <v>8</v>
      </c>
      <c r="D7" s="1833"/>
      <c r="E7" s="66" t="s">
        <v>9</v>
      </c>
      <c r="F7" s="67" t="s">
        <v>10</v>
      </c>
      <c r="G7" s="68" t="s">
        <v>11</v>
      </c>
      <c r="H7" s="67" t="s">
        <v>12</v>
      </c>
      <c r="I7" s="354" t="s">
        <v>13</v>
      </c>
      <c r="J7" s="354" t="s">
        <v>14</v>
      </c>
      <c r="K7" s="355" t="s">
        <v>15</v>
      </c>
    </row>
    <row r="8" spans="1:11" ht="15" customHeight="1" x14ac:dyDescent="0.25">
      <c r="A8" s="350"/>
      <c r="B8" s="352"/>
      <c r="C8" s="352"/>
      <c r="D8" s="1833"/>
      <c r="E8" s="66" t="s">
        <v>247</v>
      </c>
      <c r="F8" s="67" t="s">
        <v>265</v>
      </c>
      <c r="G8" s="67" t="s">
        <v>16</v>
      </c>
      <c r="H8" s="67" t="s">
        <v>266</v>
      </c>
      <c r="I8" s="353" t="s">
        <v>16</v>
      </c>
      <c r="J8" s="353" t="s">
        <v>16</v>
      </c>
      <c r="K8" s="356"/>
    </row>
    <row r="9" spans="1:11" s="7" customFormat="1" ht="15" customHeight="1" thickTop="1" thickBot="1" x14ac:dyDescent="0.3">
      <c r="A9" s="357">
        <v>1</v>
      </c>
      <c r="B9" s="358">
        <v>2</v>
      </c>
      <c r="C9" s="358">
        <v>3</v>
      </c>
      <c r="D9" s="358">
        <v>4</v>
      </c>
      <c r="E9" s="359">
        <v>5</v>
      </c>
      <c r="F9" s="358">
        <v>6</v>
      </c>
      <c r="G9" s="358"/>
      <c r="H9" s="358">
        <v>8</v>
      </c>
      <c r="I9" s="358">
        <v>9</v>
      </c>
      <c r="J9" s="358">
        <v>10</v>
      </c>
      <c r="K9" s="360">
        <v>11</v>
      </c>
    </row>
    <row r="10" spans="1:11" s="20" customFormat="1" ht="23.25" customHeight="1" thickTop="1" thickBot="1" x14ac:dyDescent="0.3">
      <c r="A10" s="151">
        <v>758</v>
      </c>
      <c r="B10" s="411"/>
      <c r="C10" s="95"/>
      <c r="D10" s="400" t="s">
        <v>127</v>
      </c>
      <c r="E10" s="403">
        <f>SUM(E11)</f>
        <v>243320</v>
      </c>
      <c r="F10" s="403">
        <f>SUM(F11)</f>
        <v>243320</v>
      </c>
      <c r="G10" s="404">
        <f>SUM(F10/E10*100)</f>
        <v>100</v>
      </c>
      <c r="H10" s="412">
        <f>SUM(H11)</f>
        <v>300000</v>
      </c>
      <c r="I10" s="47">
        <f>SUM(H10/F10*100)</f>
        <v>123.29442709189544</v>
      </c>
      <c r="J10" s="404">
        <f>SUM(H10/E10*100)</f>
        <v>123.29442709189544</v>
      </c>
      <c r="K10" s="406"/>
    </row>
    <row r="11" spans="1:11" s="9" customFormat="1" ht="15" customHeight="1" thickBot="1" x14ac:dyDescent="0.3">
      <c r="A11" s="1834"/>
      <c r="B11" s="425">
        <v>75818</v>
      </c>
      <c r="C11" s="425"/>
      <c r="D11" s="413" t="s">
        <v>128</v>
      </c>
      <c r="E11" s="426">
        <f>SUM(E12)</f>
        <v>243320</v>
      </c>
      <c r="F11" s="426">
        <f>SUM(F12)</f>
        <v>243320</v>
      </c>
      <c r="G11" s="427">
        <f>SUM(F11/E11*100)</f>
        <v>100</v>
      </c>
      <c r="H11" s="426">
        <f>SUM(H12)</f>
        <v>300000</v>
      </c>
      <c r="I11" s="428">
        <f>SUM(H11/F11*100)</f>
        <v>123.29442709189544</v>
      </c>
      <c r="J11" s="427">
        <f>SUM(H11/E11*100)</f>
        <v>123.29442709189544</v>
      </c>
      <c r="K11" s="429"/>
    </row>
    <row r="12" spans="1:11" s="10" customFormat="1" ht="12.75" customHeight="1" thickBot="1" x14ac:dyDescent="0.3">
      <c r="A12" s="1834"/>
      <c r="B12" s="1835"/>
      <c r="C12" s="414">
        <v>4810</v>
      </c>
      <c r="D12" s="415" t="s">
        <v>129</v>
      </c>
      <c r="E12" s="370">
        <f>SUM(E14:E15)</f>
        <v>243320</v>
      </c>
      <c r="F12" s="370">
        <f>SUM(F14:F15)</f>
        <v>243320</v>
      </c>
      <c r="G12" s="369">
        <f>SUM(F12/E12*100)</f>
        <v>100</v>
      </c>
      <c r="H12" s="370">
        <f>SUM(H14:H15)</f>
        <v>300000</v>
      </c>
      <c r="I12" s="369">
        <f>SUM(H12/F12*100)</f>
        <v>123.29442709189544</v>
      </c>
      <c r="J12" s="369">
        <f>SUM(H12/E12*100)</f>
        <v>123.29442709189544</v>
      </c>
      <c r="K12" s="371"/>
    </row>
    <row r="13" spans="1:11" s="10" customFormat="1" ht="12.75" customHeight="1" thickBot="1" x14ac:dyDescent="0.3">
      <c r="A13" s="1834"/>
      <c r="B13" s="1835"/>
      <c r="C13" s="1836"/>
      <c r="D13" s="416" t="s">
        <v>130</v>
      </c>
      <c r="E13" s="417"/>
      <c r="F13" s="417"/>
      <c r="G13" s="418"/>
      <c r="H13" s="417"/>
      <c r="I13" s="418"/>
      <c r="J13" s="418"/>
      <c r="K13" s="419"/>
    </row>
    <row r="14" spans="1:11" s="10" customFormat="1" ht="12.75" customHeight="1" thickBot="1" x14ac:dyDescent="0.3">
      <c r="A14" s="1834"/>
      <c r="B14" s="1835"/>
      <c r="C14" s="1836"/>
      <c r="D14" s="372" t="s">
        <v>131</v>
      </c>
      <c r="E14" s="370">
        <v>143320</v>
      </c>
      <c r="F14" s="370">
        <v>143320</v>
      </c>
      <c r="G14" s="369">
        <f>SUM(F14/E14*100)</f>
        <v>100</v>
      </c>
      <c r="H14" s="370">
        <v>195000</v>
      </c>
      <c r="I14" s="369"/>
      <c r="J14" s="369">
        <f>SUM(H14/E14*100)</f>
        <v>136.05916829472508</v>
      </c>
      <c r="K14" s="371"/>
    </row>
    <row r="15" spans="1:11" ht="13.8" thickBot="1" x14ac:dyDescent="0.3">
      <c r="A15" s="1834"/>
      <c r="B15" s="1835"/>
      <c r="C15" s="1836"/>
      <c r="D15" s="420" t="s">
        <v>132</v>
      </c>
      <c r="E15" s="421">
        <v>100000</v>
      </c>
      <c r="F15" s="421">
        <v>100000</v>
      </c>
      <c r="G15" s="422">
        <f>SUM(F15/E15*100)</f>
        <v>100</v>
      </c>
      <c r="H15" s="421">
        <v>105000</v>
      </c>
      <c r="I15" s="423"/>
      <c r="J15" s="423">
        <f>SUM(H15/E15*100)</f>
        <v>105</v>
      </c>
      <c r="K15" s="424"/>
    </row>
  </sheetData>
  <sheetProtection selectLockedCells="1" selectUnlockedCells="1"/>
  <mergeCells count="4">
    <mergeCell ref="D6:D8"/>
    <mergeCell ref="A11:A15"/>
    <mergeCell ref="B12:B15"/>
    <mergeCell ref="C13:C15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view="pageBreakPreview" zoomScale="85" zoomScaleNormal="100" zoomScaleSheetLayoutView="85" workbookViewId="0">
      <pane xSplit="3" ySplit="10" topLeftCell="D355" activePane="bottomRight" state="frozen"/>
      <selection pane="topRight" activeCell="D1" sqref="D1"/>
      <selection pane="bottomLeft" activeCell="A87" sqref="A87"/>
      <selection pane="bottomRight" activeCell="H371" sqref="H371:K371"/>
    </sheetView>
  </sheetViews>
  <sheetFormatPr defaultColWidth="9.109375" defaultRowHeight="13.2" x14ac:dyDescent="0.25"/>
  <cols>
    <col min="1" max="1" width="5.33203125" style="26" customWidth="1"/>
    <col min="2" max="2" width="8" style="26" customWidth="1"/>
    <col min="3" max="3" width="5.6640625" style="27" customWidth="1"/>
    <col min="4" max="4" width="42.6640625" style="28" customWidth="1"/>
    <col min="5" max="5" width="16.88671875" style="28" customWidth="1"/>
    <col min="6" max="6" width="16.5546875" style="26" customWidth="1"/>
    <col min="7" max="7" width="12.5546875" style="26" customWidth="1"/>
    <col min="8" max="8" width="14.109375" style="26" customWidth="1"/>
    <col min="9" max="10" width="12.5546875" style="26" customWidth="1"/>
    <col min="11" max="11" width="9.88671875" style="26" customWidth="1"/>
    <col min="12" max="16384" width="9.109375" style="26"/>
  </cols>
  <sheetData>
    <row r="1" spans="1:11" ht="13.8" x14ac:dyDescent="0.25">
      <c r="A1" s="759"/>
      <c r="B1" s="759"/>
      <c r="C1" s="760"/>
      <c r="D1" s="759"/>
      <c r="E1" s="759"/>
      <c r="F1" s="759"/>
      <c r="G1" s="759"/>
      <c r="H1" s="761"/>
      <c r="I1" s="759"/>
      <c r="J1" s="759"/>
      <c r="K1" s="759"/>
    </row>
    <row r="2" spans="1:11" ht="13.8" x14ac:dyDescent="0.25">
      <c r="A2" s="759"/>
      <c r="B2" s="759"/>
      <c r="C2" s="760"/>
      <c r="D2" s="759"/>
      <c r="E2" s="759"/>
      <c r="F2" s="759"/>
      <c r="G2" s="759"/>
      <c r="H2" s="761"/>
      <c r="I2" s="51"/>
      <c r="J2" s="51"/>
      <c r="K2" s="759"/>
    </row>
    <row r="3" spans="1:11" ht="13.8" x14ac:dyDescent="0.25">
      <c r="A3" s="759"/>
      <c r="B3" s="759"/>
      <c r="C3" s="760"/>
      <c r="D3" s="759"/>
      <c r="E3" s="759"/>
      <c r="F3" s="759"/>
      <c r="G3" s="759"/>
      <c r="H3" s="761"/>
      <c r="I3" s="759"/>
      <c r="J3" s="759"/>
      <c r="K3" s="759"/>
    </row>
    <row r="4" spans="1:11" ht="13.8" x14ac:dyDescent="0.25">
      <c r="A4" s="759"/>
      <c r="B4" s="759"/>
      <c r="C4" s="760"/>
      <c r="D4" s="763" t="s">
        <v>280</v>
      </c>
      <c r="E4" s="763"/>
      <c r="F4" s="759"/>
      <c r="G4" s="759"/>
      <c r="H4" s="759"/>
      <c r="I4" s="759"/>
      <c r="J4" s="762"/>
      <c r="K4" s="759"/>
    </row>
    <row r="5" spans="1:11" ht="13.8" x14ac:dyDescent="0.25">
      <c r="A5" s="759"/>
      <c r="B5" s="759"/>
      <c r="C5" s="764"/>
      <c r="D5" s="759"/>
      <c r="E5" s="759"/>
      <c r="F5" s="759"/>
      <c r="G5" s="759"/>
      <c r="H5" s="759"/>
      <c r="I5" s="759"/>
      <c r="J5" s="759"/>
      <c r="K5" s="759"/>
    </row>
    <row r="6" spans="1:11" ht="13.8" x14ac:dyDescent="0.25">
      <c r="A6" s="765"/>
      <c r="B6" s="766"/>
      <c r="C6" s="767"/>
      <c r="D6" s="1837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768" t="s">
        <v>4</v>
      </c>
      <c r="J6" s="768" t="s">
        <v>4</v>
      </c>
      <c r="K6" s="769"/>
    </row>
    <row r="7" spans="1:11" ht="13.8" x14ac:dyDescent="0.25">
      <c r="A7" s="770" t="s">
        <v>6</v>
      </c>
      <c r="B7" s="771" t="s">
        <v>7</v>
      </c>
      <c r="C7" s="771" t="s">
        <v>8</v>
      </c>
      <c r="D7" s="1837"/>
      <c r="E7" s="66" t="s">
        <v>9</v>
      </c>
      <c r="F7" s="67" t="s">
        <v>10</v>
      </c>
      <c r="G7" s="68" t="s">
        <v>11</v>
      </c>
      <c r="H7" s="67" t="s">
        <v>12</v>
      </c>
      <c r="I7" s="772" t="s">
        <v>13</v>
      </c>
      <c r="J7" s="772" t="s">
        <v>14</v>
      </c>
      <c r="K7" s="773" t="s">
        <v>15</v>
      </c>
    </row>
    <row r="8" spans="1:11" ht="13.8" x14ac:dyDescent="0.25">
      <c r="A8" s="770"/>
      <c r="B8" s="771"/>
      <c r="C8" s="771"/>
      <c r="D8" s="1837"/>
      <c r="E8" s="66" t="s">
        <v>247</v>
      </c>
      <c r="F8" s="67" t="s">
        <v>265</v>
      </c>
      <c r="G8" s="67" t="s">
        <v>16</v>
      </c>
      <c r="H8" s="67" t="s">
        <v>266</v>
      </c>
      <c r="I8" s="774" t="s">
        <v>16</v>
      </c>
      <c r="J8" s="774" t="s">
        <v>16</v>
      </c>
      <c r="K8" s="775"/>
    </row>
    <row r="9" spans="1:11" s="29" customFormat="1" ht="12.75" customHeight="1" thickTop="1" thickBot="1" x14ac:dyDescent="0.3">
      <c r="A9" s="776">
        <v>1</v>
      </c>
      <c r="B9" s="777">
        <v>2</v>
      </c>
      <c r="C9" s="777">
        <v>3</v>
      </c>
      <c r="D9" s="777">
        <v>4</v>
      </c>
      <c r="E9" s="778">
        <v>5</v>
      </c>
      <c r="F9" s="777">
        <v>6</v>
      </c>
      <c r="G9" s="777">
        <v>7</v>
      </c>
      <c r="H9" s="777">
        <v>8</v>
      </c>
      <c r="I9" s="777">
        <v>9</v>
      </c>
      <c r="J9" s="777">
        <v>10</v>
      </c>
      <c r="K9" s="779">
        <v>11</v>
      </c>
    </row>
    <row r="10" spans="1:11" s="30" customFormat="1" ht="21.75" customHeight="1" thickTop="1" thickBot="1" x14ac:dyDescent="0.3">
      <c r="A10" s="758">
        <v>801</v>
      </c>
      <c r="B10" s="490"/>
      <c r="C10" s="490"/>
      <c r="D10" s="490" t="s">
        <v>133</v>
      </c>
      <c r="E10" s="1358">
        <f>SUM(E11+E33+E135+E204+E257+E345+E273+E295+E50+E92+E114+E293+E343)</f>
        <v>15065415.25</v>
      </c>
      <c r="F10" s="1358">
        <f>SUM(F11+F33+F135+F204+F257+F345+F273+F295+F50+F92+F114+F293+F343)</f>
        <v>15065415.25</v>
      </c>
      <c r="G10" s="1358">
        <f t="shared" ref="G10:G225" si="0">SUM(F10/E10*100)</f>
        <v>100</v>
      </c>
      <c r="H10" s="1358">
        <f>SUM(H11+H33+H50+H92+H114+H135+H204+H257+H273+H293+H295+H343+H345)</f>
        <v>14233714</v>
      </c>
      <c r="I10" s="1358">
        <f t="shared" ref="I10:I225" si="1">SUM(H10/F10*100)</f>
        <v>94.479400426748938</v>
      </c>
      <c r="J10" s="1358">
        <f t="shared" ref="J10:J225" si="2">SUM(H10/E10*100)</f>
        <v>94.479400426748938</v>
      </c>
      <c r="K10" s="1359"/>
    </row>
    <row r="11" spans="1:11" s="31" customFormat="1" ht="15" customHeight="1" x14ac:dyDescent="0.25">
      <c r="A11" s="839"/>
      <c r="B11" s="840">
        <v>80102</v>
      </c>
      <c r="C11" s="840"/>
      <c r="D11" s="780" t="s">
        <v>134</v>
      </c>
      <c r="E11" s="841">
        <f>SUM(E12+E30)</f>
        <v>1315788</v>
      </c>
      <c r="F11" s="841">
        <f>SUM(F12+F30)</f>
        <v>1315788</v>
      </c>
      <c r="G11" s="842">
        <f t="shared" si="0"/>
        <v>100</v>
      </c>
      <c r="H11" s="843">
        <f>SUM(H12+H30)</f>
        <v>1876474</v>
      </c>
      <c r="I11" s="844">
        <f t="shared" si="1"/>
        <v>142.61218372564576</v>
      </c>
      <c r="J11" s="844">
        <f t="shared" si="2"/>
        <v>142.61218372564576</v>
      </c>
      <c r="K11" s="845"/>
    </row>
    <row r="12" spans="1:11" s="32" customFormat="1" ht="15" customHeight="1" x14ac:dyDescent="0.25">
      <c r="A12" s="781"/>
      <c r="B12" s="529"/>
      <c r="C12" s="530"/>
      <c r="D12" s="493" t="s">
        <v>135</v>
      </c>
      <c r="E12" s="828">
        <f>SUM(E13:E29)</f>
        <v>1315788</v>
      </c>
      <c r="F12" s="828">
        <f>SUM(F13:F29)</f>
        <v>1315788</v>
      </c>
      <c r="G12" s="502">
        <f t="shared" si="0"/>
        <v>100</v>
      </c>
      <c r="H12" s="501">
        <f>SUM(H13:H29)</f>
        <v>1876474</v>
      </c>
      <c r="I12" s="502">
        <f t="shared" si="1"/>
        <v>142.61218372564576</v>
      </c>
      <c r="J12" s="1072">
        <f t="shared" si="2"/>
        <v>142.61218372564576</v>
      </c>
      <c r="K12" s="1073"/>
    </row>
    <row r="13" spans="1:11" ht="12.75" customHeight="1" x14ac:dyDescent="0.25">
      <c r="A13" s="781"/>
      <c r="B13" s="494"/>
      <c r="C13" s="782">
        <v>3020</v>
      </c>
      <c r="D13" s="122" t="s">
        <v>37</v>
      </c>
      <c r="E13" s="783">
        <v>3600</v>
      </c>
      <c r="F13" s="783">
        <v>3600</v>
      </c>
      <c r="G13" s="784">
        <f t="shared" si="0"/>
        <v>100</v>
      </c>
      <c r="H13" s="785">
        <v>3600</v>
      </c>
      <c r="I13" s="784">
        <f t="shared" si="1"/>
        <v>100</v>
      </c>
      <c r="J13" s="1032">
        <f t="shared" si="2"/>
        <v>100</v>
      </c>
      <c r="K13" s="1034"/>
    </row>
    <row r="14" spans="1:11" ht="12.75" customHeight="1" x14ac:dyDescent="0.25">
      <c r="A14" s="781"/>
      <c r="B14" s="494"/>
      <c r="C14" s="500">
        <v>4010</v>
      </c>
      <c r="D14" s="287" t="s">
        <v>39</v>
      </c>
      <c r="E14" s="786">
        <v>914490</v>
      </c>
      <c r="F14" s="786">
        <v>914490</v>
      </c>
      <c r="G14" s="499">
        <f t="shared" si="0"/>
        <v>100</v>
      </c>
      <c r="H14" s="503">
        <v>1328062</v>
      </c>
      <c r="I14" s="499">
        <f t="shared" si="1"/>
        <v>145.22433268816499</v>
      </c>
      <c r="J14" s="499">
        <f t="shared" si="2"/>
        <v>145.22433268816499</v>
      </c>
      <c r="K14" s="504"/>
    </row>
    <row r="15" spans="1:11" ht="12.75" customHeight="1" x14ac:dyDescent="0.25">
      <c r="A15" s="781"/>
      <c r="B15" s="494"/>
      <c r="C15" s="500">
        <v>4040</v>
      </c>
      <c r="D15" s="287" t="s">
        <v>41</v>
      </c>
      <c r="E15" s="786">
        <v>51700</v>
      </c>
      <c r="F15" s="786">
        <v>51700</v>
      </c>
      <c r="G15" s="499">
        <f t="shared" si="0"/>
        <v>100</v>
      </c>
      <c r="H15" s="503">
        <v>79700</v>
      </c>
      <c r="I15" s="499">
        <f t="shared" si="1"/>
        <v>154.15860735009673</v>
      </c>
      <c r="J15" s="499">
        <f t="shared" si="2"/>
        <v>154.15860735009673</v>
      </c>
      <c r="K15" s="504"/>
    </row>
    <row r="16" spans="1:11" ht="12.75" customHeight="1" x14ac:dyDescent="0.25">
      <c r="A16" s="781"/>
      <c r="B16" s="494"/>
      <c r="C16" s="500">
        <v>4110</v>
      </c>
      <c r="D16" s="287" t="s">
        <v>42</v>
      </c>
      <c r="E16" s="786">
        <v>163419</v>
      </c>
      <c r="F16" s="786">
        <v>163419</v>
      </c>
      <c r="G16" s="499">
        <f t="shared" si="0"/>
        <v>100</v>
      </c>
      <c r="H16" s="503">
        <v>245800</v>
      </c>
      <c r="I16" s="499">
        <f t="shared" si="1"/>
        <v>150.41090693248643</v>
      </c>
      <c r="J16" s="499">
        <f t="shared" si="2"/>
        <v>150.41090693248643</v>
      </c>
      <c r="K16" s="504"/>
    </row>
    <row r="17" spans="1:11" ht="12.75" customHeight="1" x14ac:dyDescent="0.25">
      <c r="A17" s="781"/>
      <c r="B17" s="494"/>
      <c r="C17" s="500">
        <v>4120</v>
      </c>
      <c r="D17" s="287" t="s">
        <v>43</v>
      </c>
      <c r="E17" s="786">
        <v>23092</v>
      </c>
      <c r="F17" s="786">
        <v>23092</v>
      </c>
      <c r="G17" s="499">
        <f t="shared" si="0"/>
        <v>100</v>
      </c>
      <c r="H17" s="503">
        <v>34500</v>
      </c>
      <c r="I17" s="499">
        <f t="shared" si="1"/>
        <v>149.40239043824701</v>
      </c>
      <c r="J17" s="499">
        <f t="shared" si="2"/>
        <v>149.40239043824701</v>
      </c>
      <c r="K17" s="504"/>
    </row>
    <row r="18" spans="1:11" ht="12.75" customHeight="1" x14ac:dyDescent="0.25">
      <c r="A18" s="781"/>
      <c r="B18" s="494"/>
      <c r="C18" s="500">
        <v>4170</v>
      </c>
      <c r="D18" s="287" t="s">
        <v>45</v>
      </c>
      <c r="E18" s="786">
        <v>1300</v>
      </c>
      <c r="F18" s="786">
        <v>1300</v>
      </c>
      <c r="G18" s="499">
        <f t="shared" si="0"/>
        <v>100</v>
      </c>
      <c r="H18" s="503">
        <v>1300</v>
      </c>
      <c r="I18" s="499">
        <f t="shared" si="1"/>
        <v>100</v>
      </c>
      <c r="J18" s="499">
        <f t="shared" si="2"/>
        <v>100</v>
      </c>
      <c r="K18" s="504"/>
    </row>
    <row r="19" spans="1:11" ht="12.75" customHeight="1" x14ac:dyDescent="0.25">
      <c r="A19" s="781"/>
      <c r="B19" s="494"/>
      <c r="C19" s="500">
        <v>4210</v>
      </c>
      <c r="D19" s="287" t="s">
        <v>31</v>
      </c>
      <c r="E19" s="786">
        <v>21311</v>
      </c>
      <c r="F19" s="786">
        <v>21311</v>
      </c>
      <c r="G19" s="499">
        <f t="shared" si="0"/>
        <v>100</v>
      </c>
      <c r="H19" s="503">
        <v>21311</v>
      </c>
      <c r="I19" s="499">
        <f t="shared" si="1"/>
        <v>100</v>
      </c>
      <c r="J19" s="499">
        <f t="shared" si="2"/>
        <v>100</v>
      </c>
      <c r="K19" s="504"/>
    </row>
    <row r="20" spans="1:11" ht="12.75" customHeight="1" x14ac:dyDescent="0.25">
      <c r="A20" s="781"/>
      <c r="B20" s="494"/>
      <c r="C20" s="500">
        <v>4220</v>
      </c>
      <c r="D20" s="287" t="s">
        <v>158</v>
      </c>
      <c r="E20" s="786">
        <v>1500</v>
      </c>
      <c r="F20" s="786">
        <v>1500</v>
      </c>
      <c r="G20" s="499">
        <f t="shared" si="0"/>
        <v>100</v>
      </c>
      <c r="H20" s="503">
        <v>1500</v>
      </c>
      <c r="I20" s="936">
        <f>SUM(H20/F20*100)</f>
        <v>100</v>
      </c>
      <c r="J20" s="936">
        <f>SUM(H20/E20*100)</f>
        <v>100</v>
      </c>
      <c r="K20" s="504"/>
    </row>
    <row r="21" spans="1:11" ht="12.75" customHeight="1" x14ac:dyDescent="0.25">
      <c r="A21" s="781"/>
      <c r="B21" s="494"/>
      <c r="C21" s="500">
        <v>4240</v>
      </c>
      <c r="D21" s="287" t="s">
        <v>86</v>
      </c>
      <c r="E21" s="786">
        <v>31449</v>
      </c>
      <c r="F21" s="786">
        <v>31449</v>
      </c>
      <c r="G21" s="499">
        <f t="shared" si="0"/>
        <v>100</v>
      </c>
      <c r="H21" s="503">
        <v>31449</v>
      </c>
      <c r="I21" s="499">
        <f t="shared" si="1"/>
        <v>100</v>
      </c>
      <c r="J21" s="499">
        <f t="shared" si="2"/>
        <v>100</v>
      </c>
      <c r="K21" s="504"/>
    </row>
    <row r="22" spans="1:11" ht="12.75" customHeight="1" x14ac:dyDescent="0.25">
      <c r="A22" s="781"/>
      <c r="B22" s="494"/>
      <c r="C22" s="500">
        <v>4260</v>
      </c>
      <c r="D22" s="287" t="s">
        <v>46</v>
      </c>
      <c r="E22" s="786">
        <v>29783</v>
      </c>
      <c r="F22" s="786">
        <v>29783</v>
      </c>
      <c r="G22" s="499">
        <f t="shared" si="0"/>
        <v>100</v>
      </c>
      <c r="H22" s="503">
        <v>29783</v>
      </c>
      <c r="I22" s="499">
        <f t="shared" si="1"/>
        <v>100</v>
      </c>
      <c r="J22" s="499">
        <f t="shared" si="2"/>
        <v>100</v>
      </c>
      <c r="K22" s="504"/>
    </row>
    <row r="23" spans="1:11" ht="12.75" customHeight="1" x14ac:dyDescent="0.25">
      <c r="A23" s="781"/>
      <c r="B23" s="494"/>
      <c r="C23" s="500">
        <v>4270</v>
      </c>
      <c r="D23" s="287" t="s">
        <v>47</v>
      </c>
      <c r="E23" s="786">
        <v>2111</v>
      </c>
      <c r="F23" s="786">
        <v>2111</v>
      </c>
      <c r="G23" s="499">
        <f t="shared" si="0"/>
        <v>100</v>
      </c>
      <c r="H23" s="503">
        <v>2111</v>
      </c>
      <c r="I23" s="499">
        <f t="shared" si="1"/>
        <v>100</v>
      </c>
      <c r="J23" s="499">
        <f t="shared" si="2"/>
        <v>100</v>
      </c>
      <c r="K23" s="504"/>
    </row>
    <row r="24" spans="1:11" ht="12.75" customHeight="1" x14ac:dyDescent="0.25">
      <c r="A24" s="781"/>
      <c r="B24" s="494"/>
      <c r="C24" s="500">
        <v>4280</v>
      </c>
      <c r="D24" s="287" t="s">
        <v>48</v>
      </c>
      <c r="E24" s="786">
        <v>1144</v>
      </c>
      <c r="F24" s="786">
        <v>1144</v>
      </c>
      <c r="G24" s="499">
        <f t="shared" si="0"/>
        <v>100</v>
      </c>
      <c r="H24" s="503">
        <v>1144</v>
      </c>
      <c r="I24" s="499">
        <f t="shared" si="1"/>
        <v>100</v>
      </c>
      <c r="J24" s="499">
        <f t="shared" si="2"/>
        <v>100</v>
      </c>
      <c r="K24" s="504"/>
    </row>
    <row r="25" spans="1:11" ht="12.75" customHeight="1" x14ac:dyDescent="0.25">
      <c r="A25" s="781"/>
      <c r="B25" s="494"/>
      <c r="C25" s="500">
        <v>4300</v>
      </c>
      <c r="D25" s="195" t="s">
        <v>22</v>
      </c>
      <c r="E25" s="786">
        <v>12600</v>
      </c>
      <c r="F25" s="786">
        <v>12600</v>
      </c>
      <c r="G25" s="499">
        <f t="shared" si="0"/>
        <v>100</v>
      </c>
      <c r="H25" s="503">
        <v>12600</v>
      </c>
      <c r="I25" s="499">
        <f t="shared" si="1"/>
        <v>100</v>
      </c>
      <c r="J25" s="499">
        <f t="shared" si="2"/>
        <v>100</v>
      </c>
      <c r="K25" s="504"/>
    </row>
    <row r="26" spans="1:11" ht="12.75" customHeight="1" x14ac:dyDescent="0.25">
      <c r="A26" s="781"/>
      <c r="B26" s="494"/>
      <c r="C26" s="500">
        <v>4360</v>
      </c>
      <c r="D26" s="899" t="s">
        <v>228</v>
      </c>
      <c r="E26" s="786">
        <v>6710</v>
      </c>
      <c r="F26" s="786">
        <v>6710</v>
      </c>
      <c r="G26" s="499">
        <f t="shared" si="0"/>
        <v>100</v>
      </c>
      <c r="H26" s="503">
        <v>6710</v>
      </c>
      <c r="I26" s="499">
        <f t="shared" si="1"/>
        <v>100</v>
      </c>
      <c r="J26" s="499">
        <f t="shared" si="2"/>
        <v>100</v>
      </c>
      <c r="K26" s="504"/>
    </row>
    <row r="27" spans="1:11" ht="12.75" customHeight="1" x14ac:dyDescent="0.25">
      <c r="A27" s="781"/>
      <c r="B27" s="494"/>
      <c r="C27" s="500">
        <v>4440</v>
      </c>
      <c r="D27" s="287" t="s">
        <v>55</v>
      </c>
      <c r="E27" s="786">
        <v>38625</v>
      </c>
      <c r="F27" s="786">
        <v>38625</v>
      </c>
      <c r="G27" s="499">
        <f t="shared" si="0"/>
        <v>100</v>
      </c>
      <c r="H27" s="503">
        <v>55804</v>
      </c>
      <c r="I27" s="499">
        <f t="shared" si="1"/>
        <v>144.47637540453076</v>
      </c>
      <c r="J27" s="499">
        <f t="shared" si="2"/>
        <v>144.47637540453076</v>
      </c>
      <c r="K27" s="504"/>
    </row>
    <row r="28" spans="1:11" ht="12.75" customHeight="1" x14ac:dyDescent="0.25">
      <c r="A28" s="781"/>
      <c r="B28" s="494"/>
      <c r="C28" s="517">
        <v>4780</v>
      </c>
      <c r="D28" s="462" t="s">
        <v>136</v>
      </c>
      <c r="E28" s="787">
        <v>12954</v>
      </c>
      <c r="F28" s="787">
        <v>12954</v>
      </c>
      <c r="G28" s="787">
        <f t="shared" si="0"/>
        <v>100</v>
      </c>
      <c r="H28" s="788">
        <v>21100</v>
      </c>
      <c r="I28" s="787">
        <f t="shared" si="1"/>
        <v>162.8840512582986</v>
      </c>
      <c r="J28" s="787">
        <f t="shared" si="2"/>
        <v>162.8840512582986</v>
      </c>
      <c r="K28" s="504"/>
    </row>
    <row r="29" spans="1:11" ht="32.4" hidden="1" customHeight="1" x14ac:dyDescent="0.25">
      <c r="A29" s="781"/>
      <c r="B29" s="494"/>
      <c r="C29" s="494">
        <v>6060</v>
      </c>
      <c r="D29" s="566" t="s">
        <v>62</v>
      </c>
      <c r="E29" s="513"/>
      <c r="F29" s="513"/>
      <c r="G29" s="513" t="e">
        <f t="shared" si="0"/>
        <v>#DIV/0!</v>
      </c>
      <c r="H29" s="789"/>
      <c r="I29" s="513" t="e">
        <f t="shared" si="1"/>
        <v>#DIV/0!</v>
      </c>
      <c r="J29" s="513" t="e">
        <f t="shared" si="2"/>
        <v>#DIV/0!</v>
      </c>
      <c r="K29" s="514"/>
    </row>
    <row r="30" spans="1:11" ht="12.75" hidden="1" customHeight="1" x14ac:dyDescent="0.25">
      <c r="A30" s="781"/>
      <c r="B30" s="494"/>
      <c r="C30" s="530"/>
      <c r="D30" s="493" t="s">
        <v>137</v>
      </c>
      <c r="E30" s="502">
        <f>SUM(E31:E32)</f>
        <v>0</v>
      </c>
      <c r="F30" s="502">
        <f>SUM(F31:F32)</f>
        <v>0</v>
      </c>
      <c r="G30" s="502"/>
      <c r="H30" s="508">
        <f>SUM(H31:H32)</f>
        <v>0</v>
      </c>
      <c r="I30" s="502"/>
      <c r="J30" s="1072"/>
      <c r="K30" s="1074"/>
    </row>
    <row r="31" spans="1:11" ht="12.75" hidden="1" customHeight="1" x14ac:dyDescent="0.25">
      <c r="A31" s="781"/>
      <c r="B31" s="494"/>
      <c r="C31" s="500">
        <v>4010</v>
      </c>
      <c r="D31" s="287" t="s">
        <v>39</v>
      </c>
      <c r="E31" s="510"/>
      <c r="F31" s="510"/>
      <c r="G31" s="510"/>
      <c r="H31" s="509"/>
      <c r="I31" s="510"/>
      <c r="J31" s="1025"/>
      <c r="K31" s="1034"/>
    </row>
    <row r="32" spans="1:11" ht="12.75" hidden="1" customHeight="1" x14ac:dyDescent="0.25">
      <c r="A32" s="781"/>
      <c r="B32" s="494"/>
      <c r="C32" s="511">
        <v>4110</v>
      </c>
      <c r="D32" s="512" t="s">
        <v>42</v>
      </c>
      <c r="E32" s="513"/>
      <c r="F32" s="513"/>
      <c r="G32" s="513"/>
      <c r="H32" s="789"/>
      <c r="I32" s="513"/>
      <c r="J32" s="513"/>
      <c r="K32" s="506"/>
    </row>
    <row r="33" spans="1:11" s="31" customFormat="1" ht="15" customHeight="1" x14ac:dyDescent="0.25">
      <c r="A33" s="758"/>
      <c r="B33" s="492">
        <v>80111</v>
      </c>
      <c r="C33" s="492"/>
      <c r="D33" s="493" t="s">
        <v>138</v>
      </c>
      <c r="E33" s="828">
        <f>SUM(E34+E47)</f>
        <v>785762</v>
      </c>
      <c r="F33" s="828">
        <f>SUM(F34+F47)</f>
        <v>785762</v>
      </c>
      <c r="G33" s="502">
        <f t="shared" si="0"/>
        <v>100</v>
      </c>
      <c r="H33" s="501">
        <f>SUM(H34+H47)</f>
        <v>392593</v>
      </c>
      <c r="I33" s="502">
        <f t="shared" si="1"/>
        <v>49.963347680340867</v>
      </c>
      <c r="J33" s="1072">
        <f t="shared" si="2"/>
        <v>49.963347680340867</v>
      </c>
      <c r="K33" s="1075"/>
    </row>
    <row r="34" spans="1:11" s="32" customFormat="1" ht="15" customHeight="1" x14ac:dyDescent="0.25">
      <c r="A34" s="781"/>
      <c r="B34" s="529"/>
      <c r="C34" s="530"/>
      <c r="D34" s="493" t="s">
        <v>135</v>
      </c>
      <c r="E34" s="828">
        <f>SUM(E35:E46)</f>
        <v>785762</v>
      </c>
      <c r="F34" s="828">
        <f>SUM(F35:F46)</f>
        <v>785762</v>
      </c>
      <c r="G34" s="502">
        <f t="shared" si="0"/>
        <v>100</v>
      </c>
      <c r="H34" s="501">
        <f>SUM(H35:H46)</f>
        <v>392593</v>
      </c>
      <c r="I34" s="502">
        <f t="shared" si="1"/>
        <v>49.963347680340867</v>
      </c>
      <c r="J34" s="1072">
        <f t="shared" si="2"/>
        <v>49.963347680340867</v>
      </c>
      <c r="K34" s="1073"/>
    </row>
    <row r="35" spans="1:11" s="32" customFormat="1" ht="12.75" customHeight="1" x14ac:dyDescent="0.25">
      <c r="A35" s="781"/>
      <c r="B35" s="494"/>
      <c r="C35" s="496">
        <v>3020</v>
      </c>
      <c r="D35" s="122" t="s">
        <v>37</v>
      </c>
      <c r="E35" s="790">
        <v>1400</v>
      </c>
      <c r="F35" s="790">
        <v>1400</v>
      </c>
      <c r="G35" s="510">
        <f t="shared" si="0"/>
        <v>100</v>
      </c>
      <c r="H35" s="791">
        <v>1400</v>
      </c>
      <c r="I35" s="510">
        <f t="shared" si="1"/>
        <v>100</v>
      </c>
      <c r="J35" s="1025">
        <f t="shared" si="2"/>
        <v>100</v>
      </c>
      <c r="K35" s="1026"/>
    </row>
    <row r="36" spans="1:11" s="32" customFormat="1" ht="12.75" customHeight="1" x14ac:dyDescent="0.25">
      <c r="A36" s="781"/>
      <c r="B36" s="494"/>
      <c r="C36" s="517">
        <v>4010</v>
      </c>
      <c r="D36" s="287" t="s">
        <v>39</v>
      </c>
      <c r="E36" s="792">
        <v>515837</v>
      </c>
      <c r="F36" s="792">
        <v>515837</v>
      </c>
      <c r="G36" s="787">
        <f t="shared" si="0"/>
        <v>100</v>
      </c>
      <c r="H36" s="793">
        <v>208189</v>
      </c>
      <c r="I36" s="787">
        <f t="shared" si="1"/>
        <v>40.359454633925054</v>
      </c>
      <c r="J36" s="787">
        <f t="shared" si="2"/>
        <v>40.359454633925054</v>
      </c>
      <c r="K36" s="811"/>
    </row>
    <row r="37" spans="1:11" s="32" customFormat="1" ht="12.75" customHeight="1" x14ac:dyDescent="0.25">
      <c r="A37" s="781"/>
      <c r="B37" s="494"/>
      <c r="C37" s="517">
        <v>4040</v>
      </c>
      <c r="D37" s="287" t="s">
        <v>41</v>
      </c>
      <c r="E37" s="792">
        <v>49000</v>
      </c>
      <c r="F37" s="792">
        <v>49000</v>
      </c>
      <c r="G37" s="787">
        <f t="shared" si="0"/>
        <v>100</v>
      </c>
      <c r="H37" s="793">
        <v>44200</v>
      </c>
      <c r="I37" s="787">
        <f t="shared" si="1"/>
        <v>90.204081632653072</v>
      </c>
      <c r="J37" s="787">
        <f t="shared" si="2"/>
        <v>90.204081632653072</v>
      </c>
      <c r="K37" s="811"/>
    </row>
    <row r="38" spans="1:11" s="32" customFormat="1" ht="12.75" customHeight="1" x14ac:dyDescent="0.25">
      <c r="A38" s="781"/>
      <c r="B38" s="494"/>
      <c r="C38" s="794">
        <v>4110</v>
      </c>
      <c r="D38" s="519" t="s">
        <v>42</v>
      </c>
      <c r="E38" s="795">
        <v>99136</v>
      </c>
      <c r="F38" s="795">
        <v>99136</v>
      </c>
      <c r="G38" s="520">
        <f t="shared" si="0"/>
        <v>100</v>
      </c>
      <c r="H38" s="796">
        <v>44100</v>
      </c>
      <c r="I38" s="520">
        <f t="shared" si="1"/>
        <v>44.48434473854099</v>
      </c>
      <c r="J38" s="520">
        <f t="shared" si="2"/>
        <v>44.48434473854099</v>
      </c>
      <c r="K38" s="521"/>
    </row>
    <row r="39" spans="1:11" s="32" customFormat="1" ht="12.75" customHeight="1" x14ac:dyDescent="0.25">
      <c r="A39" s="781"/>
      <c r="B39" s="494"/>
      <c r="C39" s="517">
        <v>4120</v>
      </c>
      <c r="D39" s="287" t="s">
        <v>43</v>
      </c>
      <c r="E39" s="792">
        <v>13827</v>
      </c>
      <c r="F39" s="792">
        <v>13827</v>
      </c>
      <c r="G39" s="787">
        <f t="shared" si="0"/>
        <v>100</v>
      </c>
      <c r="H39" s="793">
        <v>6200</v>
      </c>
      <c r="I39" s="787">
        <f t="shared" si="1"/>
        <v>44.839806176321687</v>
      </c>
      <c r="J39" s="787">
        <f t="shared" si="2"/>
        <v>44.839806176321687</v>
      </c>
      <c r="K39" s="811"/>
    </row>
    <row r="40" spans="1:11" s="32" customFormat="1" ht="12.75" customHeight="1" x14ac:dyDescent="0.25">
      <c r="A40" s="781"/>
      <c r="B40" s="494"/>
      <c r="C40" s="500">
        <v>4210</v>
      </c>
      <c r="D40" s="287" t="s">
        <v>31</v>
      </c>
      <c r="E40" s="792">
        <v>10000</v>
      </c>
      <c r="F40" s="792">
        <v>10000</v>
      </c>
      <c r="G40" s="787">
        <f t="shared" si="0"/>
        <v>100</v>
      </c>
      <c r="H40" s="793">
        <v>10000</v>
      </c>
      <c r="I40" s="936">
        <f>SUM(H40/F40*100)</f>
        <v>100</v>
      </c>
      <c r="J40" s="936">
        <f>SUM(H40/E40*100)</f>
        <v>100</v>
      </c>
      <c r="K40" s="811"/>
    </row>
    <row r="41" spans="1:11" s="32" customFormat="1" ht="12.75" customHeight="1" x14ac:dyDescent="0.25">
      <c r="A41" s="781"/>
      <c r="B41" s="494"/>
      <c r="C41" s="500">
        <v>4220</v>
      </c>
      <c r="D41" s="287" t="s">
        <v>158</v>
      </c>
      <c r="E41" s="792">
        <v>1500</v>
      </c>
      <c r="F41" s="792">
        <v>1500</v>
      </c>
      <c r="G41" s="787">
        <f t="shared" si="0"/>
        <v>100</v>
      </c>
      <c r="H41" s="793">
        <v>1500</v>
      </c>
      <c r="I41" s="936">
        <f>SUM(H41/F41*100)</f>
        <v>100</v>
      </c>
      <c r="J41" s="936">
        <f>SUM(H41/E41*100)</f>
        <v>100</v>
      </c>
      <c r="K41" s="811"/>
    </row>
    <row r="42" spans="1:11" s="32" customFormat="1" ht="12.75" customHeight="1" x14ac:dyDescent="0.25">
      <c r="A42" s="781"/>
      <c r="B42" s="494"/>
      <c r="C42" s="500">
        <v>4240</v>
      </c>
      <c r="D42" s="287" t="s">
        <v>86</v>
      </c>
      <c r="E42" s="792">
        <v>35080</v>
      </c>
      <c r="F42" s="792">
        <v>35080</v>
      </c>
      <c r="G42" s="787">
        <f t="shared" si="0"/>
        <v>100</v>
      </c>
      <c r="H42" s="793">
        <v>35080</v>
      </c>
      <c r="I42" s="936">
        <f>SUM(H42/F42*100)</f>
        <v>100</v>
      </c>
      <c r="J42" s="936">
        <f>SUM(H42/E42*100)</f>
        <v>100</v>
      </c>
      <c r="K42" s="811"/>
    </row>
    <row r="43" spans="1:11" s="32" customFormat="1" ht="12.75" customHeight="1" x14ac:dyDescent="0.25">
      <c r="A43" s="781"/>
      <c r="B43" s="494"/>
      <c r="C43" s="500">
        <v>4260</v>
      </c>
      <c r="D43" s="287" t="s">
        <v>46</v>
      </c>
      <c r="E43" s="792">
        <v>31278</v>
      </c>
      <c r="F43" s="792">
        <v>31278</v>
      </c>
      <c r="G43" s="787">
        <f t="shared" si="0"/>
        <v>100</v>
      </c>
      <c r="H43" s="793">
        <v>31278</v>
      </c>
      <c r="I43" s="936">
        <f>SUM(H43/F43*100)</f>
        <v>100</v>
      </c>
      <c r="J43" s="936">
        <f>SUM(H43/E43*100)</f>
        <v>100</v>
      </c>
      <c r="K43" s="811"/>
    </row>
    <row r="44" spans="1:11" s="32" customFormat="1" ht="12.75" hidden="1" customHeight="1" x14ac:dyDescent="0.25">
      <c r="A44" s="781"/>
      <c r="B44" s="494"/>
      <c r="C44" s="500">
        <v>4300</v>
      </c>
      <c r="D44" s="195" t="s">
        <v>22</v>
      </c>
      <c r="E44" s="792"/>
      <c r="F44" s="792"/>
      <c r="G44" s="787" t="e">
        <f t="shared" si="0"/>
        <v>#DIV/0!</v>
      </c>
      <c r="H44" s="793"/>
      <c r="I44" s="936" t="e">
        <f>SUM(H44/F44*100)</f>
        <v>#DIV/0!</v>
      </c>
      <c r="J44" s="936" t="e">
        <f>SUM(H44/E44*100)</f>
        <v>#DIV/0!</v>
      </c>
      <c r="K44" s="811"/>
    </row>
    <row r="45" spans="1:11" s="33" customFormat="1" ht="12.75" customHeight="1" x14ac:dyDescent="0.25">
      <c r="A45" s="797"/>
      <c r="B45" s="518"/>
      <c r="C45" s="517">
        <v>4440</v>
      </c>
      <c r="D45" s="287" t="s">
        <v>55</v>
      </c>
      <c r="E45" s="792">
        <v>21345</v>
      </c>
      <c r="F45" s="792">
        <v>21345</v>
      </c>
      <c r="G45" s="787">
        <f t="shared" si="0"/>
        <v>100</v>
      </c>
      <c r="H45" s="503">
        <v>6846</v>
      </c>
      <c r="I45" s="499">
        <f t="shared" si="1"/>
        <v>32.073085031623336</v>
      </c>
      <c r="J45" s="787">
        <f t="shared" si="2"/>
        <v>32.073085031623336</v>
      </c>
      <c r="K45" s="504"/>
    </row>
    <row r="46" spans="1:11" s="33" customFormat="1" ht="21" customHeight="1" x14ac:dyDescent="0.25">
      <c r="A46" s="797"/>
      <c r="B46" s="518"/>
      <c r="C46" s="491">
        <v>4780</v>
      </c>
      <c r="D46" s="467" t="s">
        <v>136</v>
      </c>
      <c r="E46" s="798">
        <v>7359</v>
      </c>
      <c r="F46" s="798">
        <v>7359</v>
      </c>
      <c r="G46" s="799">
        <f t="shared" si="0"/>
        <v>100</v>
      </c>
      <c r="H46" s="800">
        <v>3800</v>
      </c>
      <c r="I46" s="799">
        <f t="shared" si="1"/>
        <v>51.637450740589749</v>
      </c>
      <c r="J46" s="799">
        <f t="shared" si="2"/>
        <v>51.637450740589749</v>
      </c>
      <c r="K46" s="801"/>
    </row>
    <row r="47" spans="1:11" s="33" customFormat="1" ht="12.75" hidden="1" customHeight="1" x14ac:dyDescent="0.25">
      <c r="A47" s="797"/>
      <c r="B47" s="518"/>
      <c r="C47" s="1618"/>
      <c r="D47" s="1619" t="s">
        <v>137</v>
      </c>
      <c r="E47" s="1620">
        <f>SUM(E48:E49)</f>
        <v>0</v>
      </c>
      <c r="F47" s="1620">
        <f>SUM(F48:F49)</f>
        <v>0</v>
      </c>
      <c r="G47" s="1621"/>
      <c r="H47" s="1622">
        <f>SUM(H48:H49)</f>
        <v>0</v>
      </c>
      <c r="I47" s="1623"/>
      <c r="J47" s="1621"/>
      <c r="K47" s="1388"/>
    </row>
    <row r="48" spans="1:11" s="33" customFormat="1" ht="12.75" hidden="1" customHeight="1" x14ac:dyDescent="0.25">
      <c r="A48" s="797"/>
      <c r="B48" s="518"/>
      <c r="C48" s="517">
        <v>4010</v>
      </c>
      <c r="D48" s="287" t="s">
        <v>39</v>
      </c>
      <c r="E48" s="1589"/>
      <c r="F48" s="1589"/>
      <c r="G48" s="1505"/>
      <c r="H48" s="1624"/>
      <c r="I48" s="1625"/>
      <c r="J48" s="1505"/>
      <c r="K48" s="1611"/>
    </row>
    <row r="49" spans="1:11" s="33" customFormat="1" ht="12.75" hidden="1" customHeight="1" x14ac:dyDescent="0.25">
      <c r="A49" s="797"/>
      <c r="B49" s="518"/>
      <c r="C49" s="494">
        <v>4110</v>
      </c>
      <c r="D49" s="498" t="s">
        <v>42</v>
      </c>
      <c r="E49" s="805"/>
      <c r="F49" s="805"/>
      <c r="G49" s="513"/>
      <c r="H49" s="1283"/>
      <c r="I49" s="505"/>
      <c r="J49" s="513"/>
      <c r="K49" s="506"/>
    </row>
    <row r="50" spans="1:11" s="33" customFormat="1" ht="19.95" customHeight="1" x14ac:dyDescent="0.25">
      <c r="A50" s="797"/>
      <c r="B50" s="1615">
        <v>80115</v>
      </c>
      <c r="C50" s="1594"/>
      <c r="D50" s="1586" t="s">
        <v>257</v>
      </c>
      <c r="E50" s="1602">
        <f>SUM(E51+E73)</f>
        <v>3814280</v>
      </c>
      <c r="F50" s="1602">
        <f>SUM(F51+F73)</f>
        <v>3814280</v>
      </c>
      <c r="G50" s="1584">
        <f t="shared" ref="G50:G51" si="3">SUM(F50/E50*100)</f>
        <v>100</v>
      </c>
      <c r="H50" s="1602">
        <f>SUM(H51+H73)</f>
        <v>4198359</v>
      </c>
      <c r="I50" s="1584">
        <f t="shared" ref="I50" si="4">SUM(H50/F50*100)</f>
        <v>110.06950197678198</v>
      </c>
      <c r="J50" s="1584">
        <f t="shared" ref="J50:J51" si="5">SUM(H50/E50*100)</f>
        <v>110.06950197678198</v>
      </c>
      <c r="K50" s="1596"/>
    </row>
    <row r="51" spans="1:11" s="33" customFormat="1" ht="12.75" customHeight="1" x14ac:dyDescent="0.25">
      <c r="A51" s="1612"/>
      <c r="B51" s="1613"/>
      <c r="C51" s="1303"/>
      <c r="D51" s="1626" t="s">
        <v>142</v>
      </c>
      <c r="E51" s="1379">
        <f t="shared" ref="E51:F51" si="6">SUM(E52:E72)</f>
        <v>1887912</v>
      </c>
      <c r="F51" s="1379">
        <f t="shared" si="6"/>
        <v>1887912</v>
      </c>
      <c r="G51" s="1578">
        <f t="shared" si="3"/>
        <v>100</v>
      </c>
      <c r="H51" s="1617">
        <f>SUM(H52:H72)</f>
        <v>2181199</v>
      </c>
      <c r="I51" s="1578">
        <f t="shared" ref="I51" si="7">SUM(H51/F51*100)</f>
        <v>115.53499315646067</v>
      </c>
      <c r="J51" s="1578">
        <f t="shared" si="5"/>
        <v>115.53499315646067</v>
      </c>
      <c r="K51" s="1627"/>
    </row>
    <row r="52" spans="1:11" s="33" customFormat="1" ht="12.75" customHeight="1" x14ac:dyDescent="0.25">
      <c r="A52" s="797"/>
      <c r="B52" s="518"/>
      <c r="C52" s="863">
        <v>3020</v>
      </c>
      <c r="D52" s="279" t="s">
        <v>37</v>
      </c>
      <c r="E52" s="896">
        <v>1950</v>
      </c>
      <c r="F52" s="896">
        <v>1950</v>
      </c>
      <c r="G52" s="497">
        <f t="shared" ref="G52:G72" si="8">SUM(F52/E52*100)</f>
        <v>100</v>
      </c>
      <c r="H52" s="903">
        <v>2108</v>
      </c>
      <c r="I52" s="497">
        <f t="shared" ref="I52:I72" si="9">SUM(H52/F52*100)</f>
        <v>108.10256410256409</v>
      </c>
      <c r="J52" s="497">
        <f t="shared" ref="J52:J72" si="10">SUM(H52/E52*100)</f>
        <v>108.10256410256409</v>
      </c>
      <c r="K52" s="904"/>
    </row>
    <row r="53" spans="1:11" s="33" customFormat="1" ht="12.75" customHeight="1" x14ac:dyDescent="0.25">
      <c r="A53" s="797"/>
      <c r="B53" s="518"/>
      <c r="C53" s="500">
        <v>4010</v>
      </c>
      <c r="D53" s="287" t="s">
        <v>39</v>
      </c>
      <c r="E53" s="792">
        <v>1284887</v>
      </c>
      <c r="F53" s="792">
        <v>1284887</v>
      </c>
      <c r="G53" s="787">
        <f t="shared" si="8"/>
        <v>100</v>
      </c>
      <c r="H53" s="503">
        <v>1458347</v>
      </c>
      <c r="I53" s="787">
        <f t="shared" si="9"/>
        <v>113.5000198461032</v>
      </c>
      <c r="J53" s="787">
        <f t="shared" si="10"/>
        <v>113.5000198461032</v>
      </c>
      <c r="K53" s="504"/>
    </row>
    <row r="54" spans="1:11" s="33" customFormat="1" ht="12.75" customHeight="1" x14ac:dyDescent="0.25">
      <c r="A54" s="797"/>
      <c r="B54" s="518"/>
      <c r="C54" s="500">
        <v>4040</v>
      </c>
      <c r="D54" s="287" t="s">
        <v>41</v>
      </c>
      <c r="E54" s="792">
        <v>80663</v>
      </c>
      <c r="F54" s="792">
        <v>80663</v>
      </c>
      <c r="G54" s="787">
        <f t="shared" si="8"/>
        <v>100</v>
      </c>
      <c r="H54" s="503">
        <v>109215</v>
      </c>
      <c r="I54" s="787">
        <f t="shared" si="9"/>
        <v>135.39665026096228</v>
      </c>
      <c r="J54" s="787">
        <f t="shared" si="10"/>
        <v>135.39665026096228</v>
      </c>
      <c r="K54" s="504"/>
    </row>
    <row r="55" spans="1:11" s="33" customFormat="1" ht="12.75" customHeight="1" x14ac:dyDescent="0.25">
      <c r="A55" s="797"/>
      <c r="B55" s="518"/>
      <c r="C55" s="500">
        <v>4110</v>
      </c>
      <c r="D55" s="287" t="s">
        <v>42</v>
      </c>
      <c r="E55" s="792">
        <v>236325</v>
      </c>
      <c r="F55" s="792">
        <v>236325</v>
      </c>
      <c r="G55" s="787">
        <f t="shared" si="8"/>
        <v>100</v>
      </c>
      <c r="H55" s="503">
        <v>267528</v>
      </c>
      <c r="I55" s="787">
        <f t="shared" si="9"/>
        <v>113.20342748333863</v>
      </c>
      <c r="J55" s="787">
        <f t="shared" si="10"/>
        <v>113.20342748333863</v>
      </c>
      <c r="K55" s="504"/>
    </row>
    <row r="56" spans="1:11" s="33" customFormat="1" ht="12.75" customHeight="1" x14ac:dyDescent="0.25">
      <c r="A56" s="797"/>
      <c r="B56" s="518"/>
      <c r="C56" s="500">
        <v>4120</v>
      </c>
      <c r="D56" s="287" t="s">
        <v>43</v>
      </c>
      <c r="E56" s="792">
        <v>33478</v>
      </c>
      <c r="F56" s="792">
        <v>33478</v>
      </c>
      <c r="G56" s="787">
        <f t="shared" si="8"/>
        <v>100</v>
      </c>
      <c r="H56" s="503">
        <v>37931</v>
      </c>
      <c r="I56" s="787">
        <f t="shared" si="9"/>
        <v>113.30127247744788</v>
      </c>
      <c r="J56" s="787">
        <f t="shared" si="10"/>
        <v>113.30127247744788</v>
      </c>
      <c r="K56" s="504"/>
    </row>
    <row r="57" spans="1:11" s="33" customFormat="1" ht="12.75" customHeight="1" x14ac:dyDescent="0.25">
      <c r="A57" s="797"/>
      <c r="B57" s="518"/>
      <c r="C57" s="500">
        <v>4170</v>
      </c>
      <c r="D57" s="287" t="s">
        <v>45</v>
      </c>
      <c r="E57" s="792">
        <v>1500</v>
      </c>
      <c r="F57" s="792">
        <v>1500</v>
      </c>
      <c r="G57" s="787">
        <f t="shared" si="8"/>
        <v>100</v>
      </c>
      <c r="H57" s="503">
        <v>2205</v>
      </c>
      <c r="I57" s="787">
        <f t="shared" si="9"/>
        <v>147</v>
      </c>
      <c r="J57" s="787">
        <f t="shared" si="10"/>
        <v>147</v>
      </c>
      <c r="K57" s="504"/>
    </row>
    <row r="58" spans="1:11" s="33" customFormat="1" ht="12.75" customHeight="1" x14ac:dyDescent="0.25">
      <c r="A58" s="797"/>
      <c r="B58" s="518"/>
      <c r="C58" s="500">
        <v>4210</v>
      </c>
      <c r="D58" s="287" t="s">
        <v>31</v>
      </c>
      <c r="E58" s="792">
        <v>31679</v>
      </c>
      <c r="F58" s="792">
        <v>31679</v>
      </c>
      <c r="G58" s="787">
        <f t="shared" si="8"/>
        <v>100</v>
      </c>
      <c r="H58" s="503">
        <v>37756</v>
      </c>
      <c r="I58" s="787">
        <f t="shared" si="9"/>
        <v>119.18305502067616</v>
      </c>
      <c r="J58" s="787">
        <f t="shared" si="10"/>
        <v>119.18305502067616</v>
      </c>
      <c r="K58" s="504"/>
    </row>
    <row r="59" spans="1:11" s="33" customFormat="1" ht="12.75" customHeight="1" x14ac:dyDescent="0.25">
      <c r="A59" s="797"/>
      <c r="B59" s="518"/>
      <c r="C59" s="500">
        <v>4240</v>
      </c>
      <c r="D59" s="287" t="s">
        <v>86</v>
      </c>
      <c r="E59" s="792">
        <v>4126</v>
      </c>
      <c r="F59" s="792">
        <v>4126</v>
      </c>
      <c r="G59" s="787">
        <f t="shared" si="8"/>
        <v>100</v>
      </c>
      <c r="H59" s="503">
        <v>5680</v>
      </c>
      <c r="I59" s="787">
        <f t="shared" si="9"/>
        <v>137.66359670382937</v>
      </c>
      <c r="J59" s="787">
        <f t="shared" si="10"/>
        <v>137.66359670382937</v>
      </c>
      <c r="K59" s="504"/>
    </row>
    <row r="60" spans="1:11" s="33" customFormat="1" ht="12.75" customHeight="1" x14ac:dyDescent="0.25">
      <c r="A60" s="797"/>
      <c r="B60" s="518"/>
      <c r="C60" s="500">
        <v>4260</v>
      </c>
      <c r="D60" s="287" t="s">
        <v>46</v>
      </c>
      <c r="E60" s="792">
        <v>97343</v>
      </c>
      <c r="F60" s="792">
        <v>97343</v>
      </c>
      <c r="G60" s="787">
        <f t="shared" si="8"/>
        <v>100</v>
      </c>
      <c r="H60" s="503">
        <v>104794</v>
      </c>
      <c r="I60" s="787">
        <f t="shared" si="9"/>
        <v>107.65437679134607</v>
      </c>
      <c r="J60" s="787">
        <f t="shared" si="10"/>
        <v>107.65437679134607</v>
      </c>
      <c r="K60" s="504"/>
    </row>
    <row r="61" spans="1:11" s="33" customFormat="1" ht="12.75" customHeight="1" x14ac:dyDescent="0.25">
      <c r="A61" s="797"/>
      <c r="B61" s="518"/>
      <c r="C61" s="500">
        <v>4270</v>
      </c>
      <c r="D61" s="287" t="s">
        <v>47</v>
      </c>
      <c r="E61" s="792">
        <v>40690</v>
      </c>
      <c r="F61" s="792">
        <v>40690</v>
      </c>
      <c r="G61" s="787">
        <f t="shared" si="8"/>
        <v>100</v>
      </c>
      <c r="H61" s="503">
        <v>43300</v>
      </c>
      <c r="I61" s="787">
        <f t="shared" si="9"/>
        <v>106.4143524207422</v>
      </c>
      <c r="J61" s="787">
        <f t="shared" si="10"/>
        <v>106.4143524207422</v>
      </c>
      <c r="K61" s="504"/>
    </row>
    <row r="62" spans="1:11" s="33" customFormat="1" ht="12.75" customHeight="1" x14ac:dyDescent="0.25">
      <c r="A62" s="797"/>
      <c r="B62" s="518"/>
      <c r="C62" s="500">
        <v>4280</v>
      </c>
      <c r="D62" s="287" t="s">
        <v>48</v>
      </c>
      <c r="E62" s="792">
        <v>1991</v>
      </c>
      <c r="F62" s="792">
        <v>1991</v>
      </c>
      <c r="G62" s="787">
        <f t="shared" si="8"/>
        <v>100</v>
      </c>
      <c r="H62" s="503">
        <v>1991</v>
      </c>
      <c r="I62" s="787">
        <f t="shared" si="9"/>
        <v>100</v>
      </c>
      <c r="J62" s="787">
        <f t="shared" si="10"/>
        <v>100</v>
      </c>
      <c r="K62" s="504"/>
    </row>
    <row r="63" spans="1:11" s="33" customFormat="1" ht="12.75" customHeight="1" x14ac:dyDescent="0.25">
      <c r="A63" s="797"/>
      <c r="B63" s="518"/>
      <c r="C63" s="500">
        <v>4300</v>
      </c>
      <c r="D63" s="195" t="s">
        <v>22</v>
      </c>
      <c r="E63" s="792">
        <v>26086</v>
      </c>
      <c r="F63" s="792">
        <v>26086</v>
      </c>
      <c r="G63" s="787">
        <f t="shared" si="8"/>
        <v>100</v>
      </c>
      <c r="H63" s="503">
        <v>28450</v>
      </c>
      <c r="I63" s="787">
        <f t="shared" si="9"/>
        <v>109.06233228551714</v>
      </c>
      <c r="J63" s="787">
        <f t="shared" si="10"/>
        <v>109.06233228551714</v>
      </c>
      <c r="K63" s="504"/>
    </row>
    <row r="64" spans="1:11" s="33" customFormat="1" ht="12.75" customHeight="1" x14ac:dyDescent="0.25">
      <c r="A64" s="797"/>
      <c r="B64" s="518"/>
      <c r="C64" s="500">
        <v>4360</v>
      </c>
      <c r="D64" s="899" t="s">
        <v>228</v>
      </c>
      <c r="E64" s="792">
        <v>3913</v>
      </c>
      <c r="F64" s="792">
        <v>3913</v>
      </c>
      <c r="G64" s="787">
        <f t="shared" si="8"/>
        <v>100</v>
      </c>
      <c r="H64" s="503">
        <v>3793</v>
      </c>
      <c r="I64" s="787">
        <f t="shared" si="9"/>
        <v>96.933299258880652</v>
      </c>
      <c r="J64" s="787">
        <f t="shared" si="10"/>
        <v>96.933299258880652</v>
      </c>
      <c r="K64" s="504"/>
    </row>
    <row r="65" spans="1:11" s="33" customFormat="1" ht="12.75" customHeight="1" x14ac:dyDescent="0.25">
      <c r="A65" s="797"/>
      <c r="B65" s="518"/>
      <c r="C65" s="500">
        <v>4410</v>
      </c>
      <c r="D65" s="287" t="s">
        <v>54</v>
      </c>
      <c r="E65" s="792">
        <v>4698</v>
      </c>
      <c r="F65" s="792">
        <v>4698</v>
      </c>
      <c r="G65" s="787">
        <f t="shared" si="8"/>
        <v>100</v>
      </c>
      <c r="H65" s="503">
        <v>5080</v>
      </c>
      <c r="I65" s="787">
        <f t="shared" si="9"/>
        <v>108.13111962537249</v>
      </c>
      <c r="J65" s="787">
        <f t="shared" si="10"/>
        <v>108.13111962537249</v>
      </c>
      <c r="K65" s="504"/>
    </row>
    <row r="66" spans="1:11" s="33" customFormat="1" ht="12.75" customHeight="1" x14ac:dyDescent="0.25">
      <c r="A66" s="797"/>
      <c r="B66" s="518"/>
      <c r="C66" s="188">
        <v>4420</v>
      </c>
      <c r="D66" s="180" t="s">
        <v>103</v>
      </c>
      <c r="E66" s="792">
        <v>463</v>
      </c>
      <c r="F66" s="792">
        <v>463</v>
      </c>
      <c r="G66" s="787">
        <f t="shared" si="8"/>
        <v>100</v>
      </c>
      <c r="H66" s="503">
        <v>500</v>
      </c>
      <c r="I66" s="787">
        <f t="shared" si="9"/>
        <v>107.99136069114471</v>
      </c>
      <c r="J66" s="787">
        <f t="shared" si="10"/>
        <v>107.99136069114471</v>
      </c>
      <c r="K66" s="504"/>
    </row>
    <row r="67" spans="1:11" s="33" customFormat="1" ht="12.75" customHeight="1" x14ac:dyDescent="0.25">
      <c r="A67" s="797"/>
      <c r="B67" s="518"/>
      <c r="C67" s="500">
        <v>4440</v>
      </c>
      <c r="D67" s="287" t="s">
        <v>55</v>
      </c>
      <c r="E67" s="792">
        <v>31663</v>
      </c>
      <c r="F67" s="792">
        <v>31663</v>
      </c>
      <c r="G67" s="787">
        <f t="shared" si="8"/>
        <v>100</v>
      </c>
      <c r="H67" s="503">
        <v>65138</v>
      </c>
      <c r="I67" s="787">
        <f t="shared" si="9"/>
        <v>205.72276789944098</v>
      </c>
      <c r="J67" s="787">
        <f t="shared" si="10"/>
        <v>205.72276789944098</v>
      </c>
      <c r="K67" s="504"/>
    </row>
    <row r="68" spans="1:11" s="33" customFormat="1" ht="12.75" customHeight="1" x14ac:dyDescent="0.25">
      <c r="A68" s="797"/>
      <c r="B68" s="518"/>
      <c r="C68" s="500">
        <v>4480</v>
      </c>
      <c r="D68" s="287" t="s">
        <v>56</v>
      </c>
      <c r="E68" s="792">
        <v>821</v>
      </c>
      <c r="F68" s="792">
        <v>821</v>
      </c>
      <c r="G68" s="787">
        <f t="shared" si="8"/>
        <v>100</v>
      </c>
      <c r="H68" s="503">
        <v>821</v>
      </c>
      <c r="I68" s="787">
        <f t="shared" si="9"/>
        <v>100</v>
      </c>
      <c r="J68" s="787">
        <f t="shared" si="10"/>
        <v>100</v>
      </c>
      <c r="K68" s="504"/>
    </row>
    <row r="69" spans="1:11" s="33" customFormat="1" ht="12.75" customHeight="1" x14ac:dyDescent="0.25">
      <c r="A69" s="797"/>
      <c r="B69" s="518"/>
      <c r="C69" s="500">
        <v>4520</v>
      </c>
      <c r="D69" s="189" t="s">
        <v>58</v>
      </c>
      <c r="E69" s="792">
        <v>698</v>
      </c>
      <c r="F69" s="792">
        <v>698</v>
      </c>
      <c r="G69" s="787">
        <f t="shared" si="8"/>
        <v>100</v>
      </c>
      <c r="H69" s="503">
        <v>1350</v>
      </c>
      <c r="I69" s="787">
        <f t="shared" si="9"/>
        <v>193.40974212034382</v>
      </c>
      <c r="J69" s="787">
        <f t="shared" si="10"/>
        <v>193.40974212034382</v>
      </c>
      <c r="K69" s="504"/>
    </row>
    <row r="70" spans="1:11" s="33" customFormat="1" ht="12.75" customHeight="1" x14ac:dyDescent="0.25">
      <c r="A70" s="797"/>
      <c r="B70" s="518"/>
      <c r="C70" s="188">
        <v>4610</v>
      </c>
      <c r="D70" s="270" t="s">
        <v>93</v>
      </c>
      <c r="E70" s="792">
        <v>131</v>
      </c>
      <c r="F70" s="792">
        <v>131</v>
      </c>
      <c r="G70" s="787">
        <f t="shared" si="8"/>
        <v>100</v>
      </c>
      <c r="H70" s="503">
        <v>142</v>
      </c>
      <c r="I70" s="787">
        <f t="shared" si="9"/>
        <v>108.3969465648855</v>
      </c>
      <c r="J70" s="787">
        <f t="shared" si="10"/>
        <v>108.3969465648855</v>
      </c>
      <c r="K70" s="504"/>
    </row>
    <row r="71" spans="1:11" s="33" customFormat="1" ht="12.75" customHeight="1" x14ac:dyDescent="0.25">
      <c r="A71" s="797"/>
      <c r="B71" s="518"/>
      <c r="C71" s="517">
        <v>4700</v>
      </c>
      <c r="D71" s="189" t="s">
        <v>60</v>
      </c>
      <c r="E71" s="792">
        <v>4807</v>
      </c>
      <c r="F71" s="792">
        <v>4807</v>
      </c>
      <c r="G71" s="787">
        <f t="shared" si="8"/>
        <v>100</v>
      </c>
      <c r="H71" s="503">
        <v>5070</v>
      </c>
      <c r="I71" s="787">
        <f t="shared" si="9"/>
        <v>105.47118785105054</v>
      </c>
      <c r="J71" s="787">
        <f t="shared" si="10"/>
        <v>105.47118785105054</v>
      </c>
      <c r="K71" s="504"/>
    </row>
    <row r="72" spans="1:11" s="33" customFormat="1" ht="12.75" hidden="1" customHeight="1" x14ac:dyDescent="0.25">
      <c r="A72" s="797"/>
      <c r="B72" s="518"/>
      <c r="C72" s="794">
        <v>6050</v>
      </c>
      <c r="D72" s="519" t="s">
        <v>61</v>
      </c>
      <c r="E72" s="795"/>
      <c r="F72" s="795"/>
      <c r="G72" s="787" t="e">
        <f t="shared" si="8"/>
        <v>#DIV/0!</v>
      </c>
      <c r="H72" s="503"/>
      <c r="I72" s="787" t="e">
        <f t="shared" si="9"/>
        <v>#DIV/0!</v>
      </c>
      <c r="J72" s="787" t="e">
        <f t="shared" si="10"/>
        <v>#DIV/0!</v>
      </c>
      <c r="K72" s="810"/>
    </row>
    <row r="73" spans="1:11" s="33" customFormat="1" ht="12.75" customHeight="1" x14ac:dyDescent="0.25">
      <c r="A73" s="797"/>
      <c r="B73" s="518"/>
      <c r="C73" s="1301"/>
      <c r="D73" s="1302" t="s">
        <v>144</v>
      </c>
      <c r="E73" s="1378">
        <f t="shared" ref="E73:F73" si="11">SUM(E74:E91)</f>
        <v>1926368</v>
      </c>
      <c r="F73" s="1378">
        <f t="shared" si="11"/>
        <v>1926368</v>
      </c>
      <c r="G73" s="502">
        <f t="shared" si="0"/>
        <v>100</v>
      </c>
      <c r="H73" s="1285">
        <f>SUM(H74:H91)</f>
        <v>2017160</v>
      </c>
      <c r="I73" s="502">
        <f t="shared" ref="I73:I74" si="12">SUM(H73/F73*100)</f>
        <v>104.71311815810893</v>
      </c>
      <c r="J73" s="1072">
        <f t="shared" ref="J73:J74" si="13">SUM(H73/E73*100)</f>
        <v>104.71311815810893</v>
      </c>
      <c r="K73" s="1324"/>
    </row>
    <row r="74" spans="1:11" s="33" customFormat="1" ht="12.75" customHeight="1" x14ac:dyDescent="0.25">
      <c r="A74" s="797"/>
      <c r="B74" s="518"/>
      <c r="C74" s="1346">
        <v>3020</v>
      </c>
      <c r="D74" s="1345" t="s">
        <v>37</v>
      </c>
      <c r="E74" s="1347">
        <v>2336</v>
      </c>
      <c r="F74" s="1347">
        <v>2336</v>
      </c>
      <c r="G74" s="1348">
        <f>SUM(F74/E74*100)</f>
        <v>100</v>
      </c>
      <c r="H74" s="1349">
        <v>2840</v>
      </c>
      <c r="I74" s="1348">
        <f t="shared" si="12"/>
        <v>121.57534246575344</v>
      </c>
      <c r="J74" s="1348">
        <f t="shared" si="13"/>
        <v>121.57534246575344</v>
      </c>
      <c r="K74" s="1350"/>
    </row>
    <row r="75" spans="1:11" s="33" customFormat="1" ht="12.75" customHeight="1" x14ac:dyDescent="0.25">
      <c r="A75" s="797"/>
      <c r="B75" s="518"/>
      <c r="C75" s="517">
        <v>4010</v>
      </c>
      <c r="D75" s="287" t="s">
        <v>39</v>
      </c>
      <c r="E75" s="792">
        <v>1232160</v>
      </c>
      <c r="F75" s="792">
        <v>1232160</v>
      </c>
      <c r="G75" s="787">
        <f t="shared" ref="G75:G91" si="14">SUM(F75/E75*100)</f>
        <v>100</v>
      </c>
      <c r="H75" s="503">
        <v>1267820</v>
      </c>
      <c r="I75" s="787">
        <f t="shared" ref="I75:I91" si="15">SUM(H75/F75*100)</f>
        <v>102.89410466173223</v>
      </c>
      <c r="J75" s="787">
        <f t="shared" ref="J75:J92" si="16">SUM(H75/E75*100)</f>
        <v>102.89410466173223</v>
      </c>
      <c r="K75" s="504"/>
    </row>
    <row r="76" spans="1:11" s="33" customFormat="1" ht="12.75" customHeight="1" x14ac:dyDescent="0.25">
      <c r="A76" s="797"/>
      <c r="B76" s="518"/>
      <c r="C76" s="517">
        <v>4040</v>
      </c>
      <c r="D76" s="287" t="s">
        <v>41</v>
      </c>
      <c r="E76" s="792">
        <v>92916</v>
      </c>
      <c r="F76" s="792">
        <v>92916</v>
      </c>
      <c r="G76" s="787">
        <f t="shared" si="14"/>
        <v>100</v>
      </c>
      <c r="H76" s="503">
        <v>96038</v>
      </c>
      <c r="I76" s="787">
        <f t="shared" si="15"/>
        <v>103.36002410779631</v>
      </c>
      <c r="J76" s="787">
        <f t="shared" si="16"/>
        <v>103.36002410779631</v>
      </c>
      <c r="K76" s="504"/>
    </row>
    <row r="77" spans="1:11" s="33" customFormat="1" ht="12.75" customHeight="1" x14ac:dyDescent="0.25">
      <c r="A77" s="797"/>
      <c r="B77" s="518"/>
      <c r="C77" s="517">
        <v>4110</v>
      </c>
      <c r="D77" s="287" t="s">
        <v>42</v>
      </c>
      <c r="E77" s="792">
        <v>243752</v>
      </c>
      <c r="F77" s="792">
        <v>243752</v>
      </c>
      <c r="G77" s="787">
        <f t="shared" si="14"/>
        <v>100</v>
      </c>
      <c r="H77" s="503">
        <v>233828</v>
      </c>
      <c r="I77" s="787">
        <f t="shared" si="15"/>
        <v>95.928648790574016</v>
      </c>
      <c r="J77" s="787">
        <f t="shared" si="16"/>
        <v>95.928648790574016</v>
      </c>
      <c r="K77" s="504"/>
    </row>
    <row r="78" spans="1:11" s="33" customFormat="1" ht="12.75" customHeight="1" x14ac:dyDescent="0.25">
      <c r="A78" s="797"/>
      <c r="B78" s="518"/>
      <c r="C78" s="517">
        <v>4120</v>
      </c>
      <c r="D78" s="287" t="s">
        <v>43</v>
      </c>
      <c r="E78" s="792">
        <v>36051</v>
      </c>
      <c r="F78" s="792">
        <v>36051</v>
      </c>
      <c r="G78" s="787">
        <f t="shared" si="14"/>
        <v>100</v>
      </c>
      <c r="H78" s="503">
        <v>33326</v>
      </c>
      <c r="I78" s="787">
        <f t="shared" si="15"/>
        <v>92.441263765221493</v>
      </c>
      <c r="J78" s="787">
        <f t="shared" si="16"/>
        <v>92.441263765221493</v>
      </c>
      <c r="K78" s="504"/>
    </row>
    <row r="79" spans="1:11" s="33" customFormat="1" ht="12.75" customHeight="1" x14ac:dyDescent="0.25">
      <c r="A79" s="797"/>
      <c r="B79" s="518"/>
      <c r="C79" s="517">
        <v>4170</v>
      </c>
      <c r="D79" s="287" t="s">
        <v>45</v>
      </c>
      <c r="E79" s="792">
        <v>303</v>
      </c>
      <c r="F79" s="792">
        <v>303</v>
      </c>
      <c r="G79" s="787">
        <f t="shared" si="14"/>
        <v>100</v>
      </c>
      <c r="H79" s="503">
        <v>1269</v>
      </c>
      <c r="I79" s="787">
        <f t="shared" si="15"/>
        <v>418.81188118811883</v>
      </c>
      <c r="J79" s="787">
        <f t="shared" si="16"/>
        <v>418.81188118811883</v>
      </c>
      <c r="K79" s="504"/>
    </row>
    <row r="80" spans="1:11" s="33" customFormat="1" ht="12.75" customHeight="1" x14ac:dyDescent="0.25">
      <c r="A80" s="797"/>
      <c r="B80" s="518"/>
      <c r="C80" s="517">
        <v>4210</v>
      </c>
      <c r="D80" s="287" t="s">
        <v>31</v>
      </c>
      <c r="E80" s="792">
        <v>37550</v>
      </c>
      <c r="F80" s="792">
        <v>37550</v>
      </c>
      <c r="G80" s="787">
        <f t="shared" si="14"/>
        <v>100</v>
      </c>
      <c r="H80" s="503">
        <v>61860</v>
      </c>
      <c r="I80" s="787">
        <f t="shared" si="15"/>
        <v>164.74034620505992</v>
      </c>
      <c r="J80" s="787">
        <f t="shared" si="16"/>
        <v>164.74034620505992</v>
      </c>
      <c r="K80" s="504"/>
    </row>
    <row r="81" spans="1:11" s="33" customFormat="1" ht="12.75" customHeight="1" x14ac:dyDescent="0.25">
      <c r="A81" s="797"/>
      <c r="B81" s="518"/>
      <c r="C81" s="517">
        <v>4220</v>
      </c>
      <c r="D81" s="287" t="s">
        <v>158</v>
      </c>
      <c r="E81" s="792"/>
      <c r="F81" s="792"/>
      <c r="G81" s="787"/>
      <c r="H81" s="503">
        <v>10000</v>
      </c>
      <c r="I81" s="787"/>
      <c r="J81" s="787"/>
      <c r="K81" s="504"/>
    </row>
    <row r="82" spans="1:11" s="33" customFormat="1" ht="12.75" customHeight="1" x14ac:dyDescent="0.25">
      <c r="A82" s="797"/>
      <c r="B82" s="518"/>
      <c r="C82" s="517">
        <v>4240</v>
      </c>
      <c r="D82" s="287" t="s">
        <v>86</v>
      </c>
      <c r="E82" s="792">
        <v>24409</v>
      </c>
      <c r="F82" s="792">
        <v>24409</v>
      </c>
      <c r="G82" s="787">
        <f t="shared" si="14"/>
        <v>100</v>
      </c>
      <c r="H82" s="503">
        <v>2200</v>
      </c>
      <c r="I82" s="787">
        <f t="shared" si="15"/>
        <v>9.0130689499774679</v>
      </c>
      <c r="J82" s="787">
        <f t="shared" si="16"/>
        <v>9.0130689499774679</v>
      </c>
      <c r="K82" s="504"/>
    </row>
    <row r="83" spans="1:11" s="33" customFormat="1" ht="12.75" customHeight="1" x14ac:dyDescent="0.25">
      <c r="A83" s="797"/>
      <c r="B83" s="518"/>
      <c r="C83" s="517">
        <v>4260</v>
      </c>
      <c r="D83" s="287" t="s">
        <v>46</v>
      </c>
      <c r="E83" s="792">
        <v>127001</v>
      </c>
      <c r="F83" s="792">
        <v>127001</v>
      </c>
      <c r="G83" s="787">
        <f t="shared" si="14"/>
        <v>100</v>
      </c>
      <c r="H83" s="503">
        <v>152154</v>
      </c>
      <c r="I83" s="787">
        <f t="shared" si="15"/>
        <v>119.80535586333967</v>
      </c>
      <c r="J83" s="787">
        <f t="shared" si="16"/>
        <v>119.80535586333967</v>
      </c>
      <c r="K83" s="504"/>
    </row>
    <row r="84" spans="1:11" s="33" customFormat="1" ht="12.75" customHeight="1" x14ac:dyDescent="0.25">
      <c r="A84" s="797"/>
      <c r="B84" s="518"/>
      <c r="C84" s="517">
        <v>4270</v>
      </c>
      <c r="D84" s="287" t="s">
        <v>47</v>
      </c>
      <c r="E84" s="792">
        <v>5216</v>
      </c>
      <c r="F84" s="792">
        <v>5216</v>
      </c>
      <c r="G84" s="787">
        <f t="shared" si="14"/>
        <v>100</v>
      </c>
      <c r="H84" s="503">
        <v>27458</v>
      </c>
      <c r="I84" s="787">
        <f t="shared" si="15"/>
        <v>526.4187116564417</v>
      </c>
      <c r="J84" s="787">
        <f t="shared" si="16"/>
        <v>526.4187116564417</v>
      </c>
      <c r="K84" s="504"/>
    </row>
    <row r="85" spans="1:11" s="33" customFormat="1" ht="12.75" customHeight="1" x14ac:dyDescent="0.25">
      <c r="A85" s="797"/>
      <c r="B85" s="518"/>
      <c r="C85" s="517">
        <v>4280</v>
      </c>
      <c r="D85" s="287" t="s">
        <v>48</v>
      </c>
      <c r="E85" s="792">
        <v>2123</v>
      </c>
      <c r="F85" s="792">
        <v>2123</v>
      </c>
      <c r="G85" s="787">
        <f t="shared" si="14"/>
        <v>100</v>
      </c>
      <c r="H85" s="503">
        <v>8550</v>
      </c>
      <c r="I85" s="787">
        <f t="shared" si="15"/>
        <v>402.73198304286393</v>
      </c>
      <c r="J85" s="787">
        <f t="shared" si="16"/>
        <v>402.73198304286393</v>
      </c>
      <c r="K85" s="504"/>
    </row>
    <row r="86" spans="1:11" s="33" customFormat="1" ht="12.75" customHeight="1" x14ac:dyDescent="0.25">
      <c r="A86" s="797"/>
      <c r="B86" s="518"/>
      <c r="C86" s="517">
        <v>4300</v>
      </c>
      <c r="D86" s="195" t="s">
        <v>22</v>
      </c>
      <c r="E86" s="792">
        <v>39501</v>
      </c>
      <c r="F86" s="792">
        <v>39501</v>
      </c>
      <c r="G86" s="787">
        <f t="shared" si="14"/>
        <v>100</v>
      </c>
      <c r="H86" s="503">
        <v>27346</v>
      </c>
      <c r="I86" s="787">
        <f t="shared" si="15"/>
        <v>69.228627123363964</v>
      </c>
      <c r="J86" s="787">
        <f t="shared" si="16"/>
        <v>69.228627123363964</v>
      </c>
      <c r="K86" s="504"/>
    </row>
    <row r="87" spans="1:11" s="33" customFormat="1" ht="12.75" customHeight="1" x14ac:dyDescent="0.25">
      <c r="A87" s="797"/>
      <c r="B87" s="518"/>
      <c r="C87" s="517">
        <v>4360</v>
      </c>
      <c r="D87" s="899" t="s">
        <v>228</v>
      </c>
      <c r="E87" s="792">
        <v>4852</v>
      </c>
      <c r="F87" s="792">
        <v>4852</v>
      </c>
      <c r="G87" s="787">
        <f t="shared" si="14"/>
        <v>100</v>
      </c>
      <c r="H87" s="503">
        <v>5139</v>
      </c>
      <c r="I87" s="787">
        <f t="shared" si="15"/>
        <v>105.91508656224238</v>
      </c>
      <c r="J87" s="787">
        <f t="shared" si="16"/>
        <v>105.91508656224238</v>
      </c>
      <c r="K87" s="504"/>
    </row>
    <row r="88" spans="1:11" s="33" customFormat="1" ht="12.75" customHeight="1" x14ac:dyDescent="0.25">
      <c r="A88" s="797"/>
      <c r="B88" s="518"/>
      <c r="C88" s="517">
        <v>4410</v>
      </c>
      <c r="D88" s="287" t="s">
        <v>54</v>
      </c>
      <c r="E88" s="792">
        <v>6043</v>
      </c>
      <c r="F88" s="792">
        <v>6043</v>
      </c>
      <c r="G88" s="787">
        <f t="shared" si="14"/>
        <v>100</v>
      </c>
      <c r="H88" s="503">
        <v>3000</v>
      </c>
      <c r="I88" s="787">
        <f t="shared" si="15"/>
        <v>49.644216448783716</v>
      </c>
      <c r="J88" s="787">
        <f t="shared" si="16"/>
        <v>49.644216448783716</v>
      </c>
      <c r="K88" s="504"/>
    </row>
    <row r="89" spans="1:11" s="33" customFormat="1" ht="12.75" customHeight="1" x14ac:dyDescent="0.25">
      <c r="A89" s="797"/>
      <c r="B89" s="518"/>
      <c r="C89" s="517">
        <v>4440</v>
      </c>
      <c r="D89" s="287" t="s">
        <v>55</v>
      </c>
      <c r="E89" s="792">
        <v>69407</v>
      </c>
      <c r="F89" s="792">
        <v>69407</v>
      </c>
      <c r="G89" s="787">
        <f t="shared" si="14"/>
        <v>100</v>
      </c>
      <c r="H89" s="503">
        <v>81952</v>
      </c>
      <c r="I89" s="787">
        <f t="shared" si="15"/>
        <v>118.07454579509272</v>
      </c>
      <c r="J89" s="787">
        <f t="shared" si="16"/>
        <v>118.07454579509272</v>
      </c>
      <c r="K89" s="504"/>
    </row>
    <row r="90" spans="1:11" s="33" customFormat="1" ht="12.75" customHeight="1" x14ac:dyDescent="0.25">
      <c r="A90" s="797"/>
      <c r="B90" s="518"/>
      <c r="C90" s="517">
        <v>4480</v>
      </c>
      <c r="D90" s="287" t="s">
        <v>56</v>
      </c>
      <c r="E90" s="792">
        <v>558</v>
      </c>
      <c r="F90" s="792">
        <v>558</v>
      </c>
      <c r="G90" s="787">
        <f t="shared" si="14"/>
        <v>100</v>
      </c>
      <c r="H90" s="503">
        <v>640</v>
      </c>
      <c r="I90" s="787">
        <f t="shared" si="15"/>
        <v>114.6953405017921</v>
      </c>
      <c r="J90" s="787">
        <f t="shared" si="16"/>
        <v>114.6953405017921</v>
      </c>
      <c r="K90" s="504"/>
    </row>
    <row r="91" spans="1:11" s="33" customFormat="1" ht="12.75" customHeight="1" x14ac:dyDescent="0.25">
      <c r="A91" s="797"/>
      <c r="B91" s="518"/>
      <c r="C91" s="491">
        <v>4700</v>
      </c>
      <c r="D91" s="240" t="s">
        <v>60</v>
      </c>
      <c r="E91" s="798">
        <v>2190</v>
      </c>
      <c r="F91" s="798">
        <v>2190</v>
      </c>
      <c r="G91" s="799">
        <f t="shared" si="14"/>
        <v>100</v>
      </c>
      <c r="H91" s="800">
        <v>1740</v>
      </c>
      <c r="I91" s="799">
        <f t="shared" si="15"/>
        <v>79.452054794520549</v>
      </c>
      <c r="J91" s="799">
        <f t="shared" si="16"/>
        <v>79.452054794520549</v>
      </c>
      <c r="K91" s="801"/>
    </row>
    <row r="92" spans="1:11" s="33" customFormat="1" ht="21.6" customHeight="1" x14ac:dyDescent="0.25">
      <c r="A92" s="797"/>
      <c r="B92" s="1615">
        <v>80116</v>
      </c>
      <c r="C92" s="1594"/>
      <c r="D92" s="1586" t="s">
        <v>258</v>
      </c>
      <c r="E92" s="1602">
        <f t="shared" ref="E92:F92" si="17">SUM(E93+E113)</f>
        <v>141470</v>
      </c>
      <c r="F92" s="1602">
        <f t="shared" si="17"/>
        <v>141470</v>
      </c>
      <c r="G92" s="1584">
        <f t="shared" ref="G92" si="18">SUM(F92/E92*100)</f>
        <v>100</v>
      </c>
      <c r="H92" s="1598">
        <f>SUM(H93+H113)</f>
        <v>68210</v>
      </c>
      <c r="I92" s="1584">
        <f t="shared" ref="I92" si="19">SUM(H92/F92*100)</f>
        <v>48.215169293843218</v>
      </c>
      <c r="J92" s="1584">
        <f t="shared" si="16"/>
        <v>48.215169293843218</v>
      </c>
      <c r="K92" s="1596"/>
    </row>
    <row r="93" spans="1:11" s="33" customFormat="1" ht="12.75" customHeight="1" x14ac:dyDescent="0.25">
      <c r="A93" s="1612"/>
      <c r="B93" s="1613"/>
      <c r="C93" s="1616"/>
      <c r="D93" s="1377" t="s">
        <v>142</v>
      </c>
      <c r="E93" s="1379">
        <f t="shared" ref="E93:F93" si="20">SUM(E94:E111)</f>
        <v>79470</v>
      </c>
      <c r="F93" s="1379">
        <f t="shared" si="20"/>
        <v>79470</v>
      </c>
      <c r="G93" s="1578">
        <f t="shared" ref="G93" si="21">SUM(F93/E93*100)</f>
        <v>100</v>
      </c>
      <c r="H93" s="1617">
        <f>SUM(H94:H110)</f>
        <v>1210</v>
      </c>
      <c r="I93" s="1578">
        <f t="shared" ref="I93:I111" si="22">SUM(H93/F93*100)</f>
        <v>1.5225871398011828</v>
      </c>
      <c r="J93" s="1578">
        <f t="shared" ref="J93:J111" si="23">SUM(H93/E93*100)</f>
        <v>1.5225871398011828</v>
      </c>
      <c r="K93" s="1308"/>
    </row>
    <row r="94" spans="1:11" s="33" customFormat="1" ht="12.75" customHeight="1" x14ac:dyDescent="0.25">
      <c r="A94" s="797"/>
      <c r="B94" s="518"/>
      <c r="C94" s="863">
        <v>3020</v>
      </c>
      <c r="D94" s="279" t="s">
        <v>37</v>
      </c>
      <c r="E94" s="896">
        <v>158</v>
      </c>
      <c r="F94" s="896">
        <v>158</v>
      </c>
      <c r="G94" s="497">
        <f>SUM(F94/E94*100)</f>
        <v>100</v>
      </c>
      <c r="H94" s="1555">
        <v>0</v>
      </c>
      <c r="I94" s="1614">
        <f t="shared" si="22"/>
        <v>0</v>
      </c>
      <c r="J94" s="1614">
        <f t="shared" si="23"/>
        <v>0</v>
      </c>
      <c r="K94" s="904"/>
    </row>
    <row r="95" spans="1:11" s="33" customFormat="1" ht="12.75" customHeight="1" x14ac:dyDescent="0.25">
      <c r="A95" s="797"/>
      <c r="B95" s="518"/>
      <c r="C95" s="500">
        <v>4010</v>
      </c>
      <c r="D95" s="287" t="s">
        <v>39</v>
      </c>
      <c r="E95" s="792">
        <v>47836</v>
      </c>
      <c r="F95" s="792">
        <v>47836</v>
      </c>
      <c r="G95" s="787">
        <f t="shared" ref="G95:G111" si="24">SUM(F95/E95*100)</f>
        <v>100</v>
      </c>
      <c r="H95" s="1511">
        <v>0</v>
      </c>
      <c r="I95" s="1514">
        <f t="shared" si="22"/>
        <v>0</v>
      </c>
      <c r="J95" s="1514">
        <f t="shared" si="23"/>
        <v>0</v>
      </c>
      <c r="K95" s="504"/>
    </row>
    <row r="96" spans="1:11" s="33" customFormat="1" ht="12.75" customHeight="1" x14ac:dyDescent="0.25">
      <c r="A96" s="797"/>
      <c r="B96" s="518"/>
      <c r="C96" s="500">
        <v>4040</v>
      </c>
      <c r="D96" s="287" t="s">
        <v>41</v>
      </c>
      <c r="E96" s="792">
        <v>2464</v>
      </c>
      <c r="F96" s="792">
        <v>2464</v>
      </c>
      <c r="G96" s="787">
        <f t="shared" si="24"/>
        <v>100</v>
      </c>
      <c r="H96" s="503">
        <v>1010</v>
      </c>
      <c r="I96" s="787">
        <f t="shared" si="22"/>
        <v>40.990259740259738</v>
      </c>
      <c r="J96" s="787">
        <f t="shared" si="23"/>
        <v>40.990259740259738</v>
      </c>
      <c r="K96" s="504"/>
    </row>
    <row r="97" spans="1:11" s="33" customFormat="1" ht="12.75" customHeight="1" x14ac:dyDescent="0.25">
      <c r="A97" s="797"/>
      <c r="B97" s="518"/>
      <c r="C97" s="500">
        <v>4110</v>
      </c>
      <c r="D97" s="287" t="s">
        <v>42</v>
      </c>
      <c r="E97" s="792">
        <v>8964</v>
      </c>
      <c r="F97" s="792">
        <v>8964</v>
      </c>
      <c r="G97" s="787">
        <f t="shared" si="24"/>
        <v>100</v>
      </c>
      <c r="H97" s="503">
        <v>175</v>
      </c>
      <c r="I97" s="787">
        <f t="shared" si="22"/>
        <v>1.9522534582775548</v>
      </c>
      <c r="J97" s="787">
        <f t="shared" si="23"/>
        <v>1.9522534582775548</v>
      </c>
      <c r="K97" s="504"/>
    </row>
    <row r="98" spans="1:11" s="33" customFormat="1" ht="12.75" customHeight="1" x14ac:dyDescent="0.25">
      <c r="A98" s="797"/>
      <c r="B98" s="518"/>
      <c r="C98" s="500">
        <v>4120</v>
      </c>
      <c r="D98" s="287" t="s">
        <v>43</v>
      </c>
      <c r="E98" s="792">
        <v>1269</v>
      </c>
      <c r="F98" s="792">
        <v>1269</v>
      </c>
      <c r="G98" s="787">
        <f t="shared" si="24"/>
        <v>100</v>
      </c>
      <c r="H98" s="503">
        <v>25</v>
      </c>
      <c r="I98" s="787">
        <f t="shared" si="22"/>
        <v>1.9700551615445234</v>
      </c>
      <c r="J98" s="787">
        <f t="shared" si="23"/>
        <v>1.9700551615445234</v>
      </c>
      <c r="K98" s="504"/>
    </row>
    <row r="99" spans="1:11" s="33" customFormat="1" ht="12.75" customHeight="1" x14ac:dyDescent="0.25">
      <c r="A99" s="797"/>
      <c r="B99" s="518"/>
      <c r="C99" s="500">
        <v>4170</v>
      </c>
      <c r="D99" s="287" t="s">
        <v>45</v>
      </c>
      <c r="E99" s="792">
        <v>204</v>
      </c>
      <c r="F99" s="792">
        <v>204</v>
      </c>
      <c r="G99" s="787">
        <f t="shared" si="24"/>
        <v>100</v>
      </c>
      <c r="H99" s="503"/>
      <c r="I99" s="1514">
        <f t="shared" si="22"/>
        <v>0</v>
      </c>
      <c r="J99" s="1514">
        <f t="shared" si="23"/>
        <v>0</v>
      </c>
      <c r="K99" s="504"/>
    </row>
    <row r="100" spans="1:11" s="33" customFormat="1" ht="12.75" customHeight="1" x14ac:dyDescent="0.25">
      <c r="A100" s="797"/>
      <c r="B100" s="518"/>
      <c r="C100" s="500">
        <v>4210</v>
      </c>
      <c r="D100" s="287" t="s">
        <v>31</v>
      </c>
      <c r="E100" s="792">
        <v>2577</v>
      </c>
      <c r="F100" s="792">
        <v>2577</v>
      </c>
      <c r="G100" s="787">
        <f t="shared" si="24"/>
        <v>100</v>
      </c>
      <c r="H100" s="503"/>
      <c r="I100" s="1514">
        <f t="shared" si="22"/>
        <v>0</v>
      </c>
      <c r="J100" s="1514">
        <f t="shared" si="23"/>
        <v>0</v>
      </c>
      <c r="K100" s="504"/>
    </row>
    <row r="101" spans="1:11" s="33" customFormat="1" ht="12.75" customHeight="1" x14ac:dyDescent="0.25">
      <c r="A101" s="797"/>
      <c r="B101" s="518"/>
      <c r="C101" s="500">
        <v>4240</v>
      </c>
      <c r="D101" s="287" t="s">
        <v>86</v>
      </c>
      <c r="E101" s="792">
        <v>506</v>
      </c>
      <c r="F101" s="792">
        <v>506</v>
      </c>
      <c r="G101" s="787">
        <f t="shared" si="24"/>
        <v>100</v>
      </c>
      <c r="H101" s="503"/>
      <c r="I101" s="1514">
        <f t="shared" si="22"/>
        <v>0</v>
      </c>
      <c r="J101" s="1514">
        <f t="shared" si="23"/>
        <v>0</v>
      </c>
      <c r="K101" s="504"/>
    </row>
    <row r="102" spans="1:11" s="33" customFormat="1" ht="12.75" customHeight="1" x14ac:dyDescent="0.25">
      <c r="A102" s="797"/>
      <c r="B102" s="518"/>
      <c r="C102" s="500">
        <v>4260</v>
      </c>
      <c r="D102" s="287" t="s">
        <v>46</v>
      </c>
      <c r="E102" s="792">
        <v>7451</v>
      </c>
      <c r="F102" s="792">
        <v>7451</v>
      </c>
      <c r="G102" s="787">
        <f t="shared" si="24"/>
        <v>100</v>
      </c>
      <c r="H102" s="503"/>
      <c r="I102" s="1514">
        <f t="shared" si="22"/>
        <v>0</v>
      </c>
      <c r="J102" s="1514">
        <f t="shared" si="23"/>
        <v>0</v>
      </c>
      <c r="K102" s="504"/>
    </row>
    <row r="103" spans="1:11" s="33" customFormat="1" ht="12.75" customHeight="1" x14ac:dyDescent="0.25">
      <c r="A103" s="797"/>
      <c r="B103" s="518"/>
      <c r="C103" s="500">
        <v>4270</v>
      </c>
      <c r="D103" s="287" t="s">
        <v>47</v>
      </c>
      <c r="E103" s="792">
        <v>3310</v>
      </c>
      <c r="F103" s="792">
        <v>3310</v>
      </c>
      <c r="G103" s="787">
        <f t="shared" si="24"/>
        <v>100</v>
      </c>
      <c r="H103" s="503"/>
      <c r="I103" s="1514">
        <f t="shared" si="22"/>
        <v>0</v>
      </c>
      <c r="J103" s="1514">
        <f t="shared" si="23"/>
        <v>0</v>
      </c>
      <c r="K103" s="504"/>
    </row>
    <row r="104" spans="1:11" s="33" customFormat="1" ht="12.75" customHeight="1" x14ac:dyDescent="0.25">
      <c r="A104" s="797"/>
      <c r="B104" s="518"/>
      <c r="C104" s="500">
        <v>4280</v>
      </c>
      <c r="D104" s="287" t="s">
        <v>48</v>
      </c>
      <c r="E104" s="792">
        <v>141</v>
      </c>
      <c r="F104" s="792">
        <v>141</v>
      </c>
      <c r="G104" s="787">
        <f t="shared" si="24"/>
        <v>100</v>
      </c>
      <c r="H104" s="503"/>
      <c r="I104" s="1514">
        <f t="shared" si="22"/>
        <v>0</v>
      </c>
      <c r="J104" s="1514">
        <f t="shared" si="23"/>
        <v>0</v>
      </c>
      <c r="K104" s="504"/>
    </row>
    <row r="105" spans="1:11" s="33" customFormat="1" ht="12.75" customHeight="1" x14ac:dyDescent="0.25">
      <c r="A105" s="797"/>
      <c r="B105" s="518"/>
      <c r="C105" s="500">
        <v>4300</v>
      </c>
      <c r="D105" s="195" t="s">
        <v>22</v>
      </c>
      <c r="E105" s="792">
        <v>2122</v>
      </c>
      <c r="F105" s="792">
        <v>2122</v>
      </c>
      <c r="G105" s="787">
        <f t="shared" si="24"/>
        <v>100</v>
      </c>
      <c r="H105" s="503"/>
      <c r="I105" s="1514">
        <f t="shared" si="22"/>
        <v>0</v>
      </c>
      <c r="J105" s="1514">
        <f t="shared" si="23"/>
        <v>0</v>
      </c>
      <c r="K105" s="504"/>
    </row>
    <row r="106" spans="1:11" s="33" customFormat="1" ht="12.75" customHeight="1" x14ac:dyDescent="0.25">
      <c r="A106" s="797"/>
      <c r="B106" s="518"/>
      <c r="C106" s="500">
        <v>4360</v>
      </c>
      <c r="D106" s="899" t="s">
        <v>228</v>
      </c>
      <c r="E106" s="792">
        <v>318</v>
      </c>
      <c r="F106" s="792">
        <v>318</v>
      </c>
      <c r="G106" s="787">
        <f t="shared" si="24"/>
        <v>100</v>
      </c>
      <c r="H106" s="503"/>
      <c r="I106" s="1514">
        <f t="shared" si="22"/>
        <v>0</v>
      </c>
      <c r="J106" s="1514">
        <f t="shared" si="23"/>
        <v>0</v>
      </c>
      <c r="K106" s="504"/>
    </row>
    <row r="107" spans="1:11" s="33" customFormat="1" ht="12.75" customHeight="1" x14ac:dyDescent="0.25">
      <c r="A107" s="797"/>
      <c r="B107" s="518"/>
      <c r="C107" s="500">
        <v>4410</v>
      </c>
      <c r="D107" s="287" t="s">
        <v>54</v>
      </c>
      <c r="E107" s="792">
        <v>382</v>
      </c>
      <c r="F107" s="792">
        <v>382</v>
      </c>
      <c r="G107" s="787">
        <f t="shared" si="24"/>
        <v>100</v>
      </c>
      <c r="H107" s="503"/>
      <c r="I107" s="1514">
        <f t="shared" si="22"/>
        <v>0</v>
      </c>
      <c r="J107" s="1514">
        <f t="shared" si="23"/>
        <v>0</v>
      </c>
      <c r="K107" s="504"/>
    </row>
    <row r="108" spans="1:11" s="33" customFormat="1" ht="12.75" customHeight="1" x14ac:dyDescent="0.25">
      <c r="A108" s="797"/>
      <c r="B108" s="518"/>
      <c r="C108" s="188">
        <v>4420</v>
      </c>
      <c r="D108" s="180" t="s">
        <v>103</v>
      </c>
      <c r="E108" s="792">
        <v>37</v>
      </c>
      <c r="F108" s="792">
        <v>37</v>
      </c>
      <c r="G108" s="787">
        <f t="shared" si="24"/>
        <v>100</v>
      </c>
      <c r="H108" s="503"/>
      <c r="I108" s="1514">
        <f t="shared" si="22"/>
        <v>0</v>
      </c>
      <c r="J108" s="1514">
        <f t="shared" si="23"/>
        <v>0</v>
      </c>
      <c r="K108" s="504"/>
    </row>
    <row r="109" spans="1:11" s="33" customFormat="1" ht="12.75" customHeight="1" x14ac:dyDescent="0.25">
      <c r="A109" s="797"/>
      <c r="B109" s="518"/>
      <c r="C109" s="500">
        <v>4440</v>
      </c>
      <c r="D109" s="287" t="s">
        <v>55</v>
      </c>
      <c r="E109" s="792">
        <v>1457</v>
      </c>
      <c r="F109" s="792">
        <v>1457</v>
      </c>
      <c r="G109" s="787">
        <f t="shared" si="24"/>
        <v>100</v>
      </c>
      <c r="H109" s="503"/>
      <c r="I109" s="1514">
        <f t="shared" si="22"/>
        <v>0</v>
      </c>
      <c r="J109" s="1514">
        <f t="shared" si="23"/>
        <v>0</v>
      </c>
      <c r="K109" s="504"/>
    </row>
    <row r="110" spans="1:11" s="33" customFormat="1" ht="12.75" customHeight="1" x14ac:dyDescent="0.25">
      <c r="A110" s="797"/>
      <c r="B110" s="518"/>
      <c r="C110" s="188">
        <v>4610</v>
      </c>
      <c r="D110" s="270" t="s">
        <v>93</v>
      </c>
      <c r="E110" s="792">
        <v>11</v>
      </c>
      <c r="F110" s="792">
        <v>11</v>
      </c>
      <c r="G110" s="787">
        <f t="shared" si="24"/>
        <v>100</v>
      </c>
      <c r="H110" s="503"/>
      <c r="I110" s="1514">
        <f t="shared" si="22"/>
        <v>0</v>
      </c>
      <c r="J110" s="1514">
        <f t="shared" si="23"/>
        <v>0</v>
      </c>
      <c r="K110" s="504"/>
    </row>
    <row r="111" spans="1:11" s="33" customFormat="1" ht="12.75" customHeight="1" x14ac:dyDescent="0.25">
      <c r="A111" s="797"/>
      <c r="B111" s="518"/>
      <c r="C111" s="821">
        <v>4700</v>
      </c>
      <c r="D111" s="572" t="s">
        <v>60</v>
      </c>
      <c r="E111" s="1019">
        <v>263</v>
      </c>
      <c r="F111" s="1019">
        <v>263</v>
      </c>
      <c r="G111" s="1020">
        <f t="shared" si="24"/>
        <v>100</v>
      </c>
      <c r="H111" s="825"/>
      <c r="I111" s="1745">
        <f t="shared" si="22"/>
        <v>0</v>
      </c>
      <c r="J111" s="1745">
        <f t="shared" si="23"/>
        <v>0</v>
      </c>
      <c r="K111" s="826"/>
    </row>
    <row r="112" spans="1:11" s="33" customFormat="1" ht="12.75" customHeight="1" x14ac:dyDescent="0.25">
      <c r="A112" s="797"/>
      <c r="B112" s="518"/>
      <c r="C112" s="1303"/>
      <c r="D112" s="1320" t="s">
        <v>137</v>
      </c>
      <c r="E112" s="1304"/>
      <c r="F112" s="1304"/>
      <c r="G112" s="1305"/>
      <c r="H112" s="1306"/>
      <c r="I112" s="1307"/>
      <c r="J112" s="1305"/>
      <c r="K112" s="1308"/>
    </row>
    <row r="113" spans="1:11" s="33" customFormat="1" ht="30" customHeight="1" x14ac:dyDescent="0.25">
      <c r="A113" s="797"/>
      <c r="B113" s="518"/>
      <c r="C113" s="494">
        <v>2540</v>
      </c>
      <c r="D113" s="156" t="s">
        <v>262</v>
      </c>
      <c r="E113" s="805">
        <v>62000</v>
      </c>
      <c r="F113" s="1742">
        <v>62000</v>
      </c>
      <c r="G113" s="1743">
        <f t="shared" si="0"/>
        <v>100</v>
      </c>
      <c r="H113" s="1744">
        <v>67000</v>
      </c>
      <c r="I113" s="1743">
        <f t="shared" ref="I113" si="25">SUM(H113/F113*100)</f>
        <v>108.06451612903226</v>
      </c>
      <c r="J113" s="1743">
        <f t="shared" ref="J113" si="26">SUM(H113/E113*100)</f>
        <v>108.06451612903226</v>
      </c>
      <c r="K113" s="1268"/>
    </row>
    <row r="114" spans="1:11" s="33" customFormat="1" ht="12.75" customHeight="1" x14ac:dyDescent="0.25">
      <c r="A114" s="797"/>
      <c r="B114" s="1496">
        <v>80117</v>
      </c>
      <c r="C114" s="1284"/>
      <c r="D114" s="1063" t="s">
        <v>259</v>
      </c>
      <c r="E114" s="1378">
        <f t="shared" ref="E114:F114" si="27">SUM(E115+E134)</f>
        <v>420341</v>
      </c>
      <c r="F114" s="1379">
        <f t="shared" si="27"/>
        <v>420341</v>
      </c>
      <c r="G114" s="1335">
        <f t="shared" si="0"/>
        <v>100</v>
      </c>
      <c r="H114" s="1325">
        <f>SUM(H115+H134)</f>
        <v>844551</v>
      </c>
      <c r="I114" s="1335">
        <f t="shared" ref="I114:I132" si="28">SUM(H114/F114*100)</f>
        <v>200.92044316400256</v>
      </c>
      <c r="J114" s="1335">
        <f t="shared" ref="J114:J132" si="29">SUM(H114/E114*100)</f>
        <v>200.92044316400256</v>
      </c>
      <c r="K114" s="1627"/>
    </row>
    <row r="115" spans="1:11" s="33" customFormat="1" ht="12.75" customHeight="1" x14ac:dyDescent="0.25">
      <c r="A115" s="797"/>
      <c r="B115" s="518"/>
      <c r="C115" s="1303"/>
      <c r="D115" s="1309" t="s">
        <v>144</v>
      </c>
      <c r="E115" s="1379">
        <f t="shared" ref="E115:F115" si="30">SUM(E116:E132)</f>
        <v>377401</v>
      </c>
      <c r="F115" s="1379">
        <f t="shared" si="30"/>
        <v>377401</v>
      </c>
      <c r="G115" s="1335">
        <f t="shared" si="0"/>
        <v>100</v>
      </c>
      <c r="H115" s="1325">
        <f>SUM(H116:H132)</f>
        <v>789551</v>
      </c>
      <c r="I115" s="1335">
        <f t="shared" si="28"/>
        <v>209.20744778100749</v>
      </c>
      <c r="J115" s="1335">
        <f t="shared" si="29"/>
        <v>209.20744778100749</v>
      </c>
      <c r="K115" s="1308"/>
    </row>
    <row r="116" spans="1:11" s="33" customFormat="1" ht="12.75" customHeight="1" x14ac:dyDescent="0.25">
      <c r="A116" s="797"/>
      <c r="B116" s="518"/>
      <c r="C116" s="863">
        <v>3020</v>
      </c>
      <c r="D116" s="1345" t="s">
        <v>37</v>
      </c>
      <c r="E116" s="896">
        <v>463</v>
      </c>
      <c r="F116" s="896">
        <v>463</v>
      </c>
      <c r="G116" s="497">
        <f t="shared" ref="G116:G132" si="31">SUM(F116/E116*100)</f>
        <v>100</v>
      </c>
      <c r="H116" s="903">
        <v>1110</v>
      </c>
      <c r="I116" s="497">
        <f t="shared" si="28"/>
        <v>239.74082073434127</v>
      </c>
      <c r="J116" s="497">
        <f t="shared" si="29"/>
        <v>239.74082073434127</v>
      </c>
      <c r="K116" s="904"/>
    </row>
    <row r="117" spans="1:11" s="33" customFormat="1" ht="12.75" customHeight="1" x14ac:dyDescent="0.25">
      <c r="A117" s="797"/>
      <c r="B117" s="518"/>
      <c r="C117" s="517">
        <v>4010</v>
      </c>
      <c r="D117" s="287" t="s">
        <v>39</v>
      </c>
      <c r="E117" s="792">
        <v>244371</v>
      </c>
      <c r="F117" s="792">
        <v>244371</v>
      </c>
      <c r="G117" s="787">
        <f t="shared" si="31"/>
        <v>100</v>
      </c>
      <c r="H117" s="503">
        <v>495527</v>
      </c>
      <c r="I117" s="787">
        <f t="shared" si="28"/>
        <v>202.77651603504506</v>
      </c>
      <c r="J117" s="787">
        <f t="shared" si="29"/>
        <v>202.77651603504506</v>
      </c>
      <c r="K117" s="504"/>
    </row>
    <row r="118" spans="1:11" s="33" customFormat="1" ht="12.75" customHeight="1" x14ac:dyDescent="0.25">
      <c r="A118" s="797"/>
      <c r="B118" s="518"/>
      <c r="C118" s="517">
        <v>4040</v>
      </c>
      <c r="D118" s="287" t="s">
        <v>41</v>
      </c>
      <c r="E118" s="792">
        <v>18430</v>
      </c>
      <c r="F118" s="792">
        <v>18430</v>
      </c>
      <c r="G118" s="787">
        <f t="shared" si="31"/>
        <v>100</v>
      </c>
      <c r="H118" s="503">
        <v>39293</v>
      </c>
      <c r="I118" s="787">
        <f t="shared" si="28"/>
        <v>213.20130222463374</v>
      </c>
      <c r="J118" s="787">
        <f t="shared" si="29"/>
        <v>213.20130222463374</v>
      </c>
      <c r="K118" s="504"/>
    </row>
    <row r="119" spans="1:11" s="33" customFormat="1" ht="12.75" customHeight="1" x14ac:dyDescent="0.25">
      <c r="A119" s="797"/>
      <c r="B119" s="518"/>
      <c r="C119" s="517">
        <v>4110</v>
      </c>
      <c r="D119" s="287" t="s">
        <v>42</v>
      </c>
      <c r="E119" s="792">
        <v>48344</v>
      </c>
      <c r="F119" s="792">
        <v>48344</v>
      </c>
      <c r="G119" s="787">
        <f t="shared" si="31"/>
        <v>100</v>
      </c>
      <c r="H119" s="503">
        <v>92262</v>
      </c>
      <c r="I119" s="787">
        <f t="shared" si="28"/>
        <v>190.8447790832368</v>
      </c>
      <c r="J119" s="787">
        <f t="shared" si="29"/>
        <v>190.8447790832368</v>
      </c>
      <c r="K119" s="504"/>
    </row>
    <row r="120" spans="1:11" s="33" customFormat="1" ht="12.75" customHeight="1" x14ac:dyDescent="0.25">
      <c r="A120" s="797"/>
      <c r="B120" s="518"/>
      <c r="C120" s="517">
        <v>4120</v>
      </c>
      <c r="D120" s="287" t="s">
        <v>43</v>
      </c>
      <c r="E120" s="792">
        <v>7150</v>
      </c>
      <c r="F120" s="792">
        <v>7150</v>
      </c>
      <c r="G120" s="787">
        <f t="shared" si="31"/>
        <v>100</v>
      </c>
      <c r="H120" s="503">
        <v>13150</v>
      </c>
      <c r="I120" s="787">
        <f t="shared" si="28"/>
        <v>183.91608391608392</v>
      </c>
      <c r="J120" s="787">
        <f t="shared" si="29"/>
        <v>183.91608391608392</v>
      </c>
      <c r="K120" s="504"/>
    </row>
    <row r="121" spans="1:11" s="33" customFormat="1" ht="12.75" customHeight="1" x14ac:dyDescent="0.25">
      <c r="A121" s="797"/>
      <c r="B121" s="518"/>
      <c r="C121" s="517">
        <v>4170</v>
      </c>
      <c r="D121" s="287" t="s">
        <v>45</v>
      </c>
      <c r="E121" s="792">
        <v>60</v>
      </c>
      <c r="F121" s="792">
        <v>60</v>
      </c>
      <c r="G121" s="787">
        <f t="shared" si="31"/>
        <v>100</v>
      </c>
      <c r="H121" s="503">
        <v>500</v>
      </c>
      <c r="I121" s="787">
        <f t="shared" si="28"/>
        <v>833.33333333333337</v>
      </c>
      <c r="J121" s="787">
        <f t="shared" si="29"/>
        <v>833.33333333333337</v>
      </c>
      <c r="K121" s="504"/>
    </row>
    <row r="122" spans="1:11" s="33" customFormat="1" ht="12.75" customHeight="1" x14ac:dyDescent="0.25">
      <c r="A122" s="797"/>
      <c r="B122" s="518"/>
      <c r="C122" s="517">
        <v>4210</v>
      </c>
      <c r="D122" s="287" t="s">
        <v>31</v>
      </c>
      <c r="E122" s="792">
        <v>7448</v>
      </c>
      <c r="F122" s="792">
        <v>7448</v>
      </c>
      <c r="G122" s="787">
        <f t="shared" si="31"/>
        <v>100</v>
      </c>
      <c r="H122" s="503">
        <v>24750</v>
      </c>
      <c r="I122" s="787">
        <f t="shared" si="28"/>
        <v>332.30397422126742</v>
      </c>
      <c r="J122" s="787">
        <f t="shared" si="29"/>
        <v>332.30397422126742</v>
      </c>
      <c r="K122" s="504"/>
    </row>
    <row r="123" spans="1:11" s="33" customFormat="1" ht="12.75" customHeight="1" x14ac:dyDescent="0.25">
      <c r="A123" s="797"/>
      <c r="B123" s="518"/>
      <c r="C123" s="517">
        <v>4240</v>
      </c>
      <c r="D123" s="287" t="s">
        <v>86</v>
      </c>
      <c r="E123" s="792">
        <v>180</v>
      </c>
      <c r="F123" s="792">
        <v>180</v>
      </c>
      <c r="G123" s="787">
        <f t="shared" si="31"/>
        <v>100</v>
      </c>
      <c r="H123" s="503">
        <v>1250</v>
      </c>
      <c r="I123" s="787">
        <f t="shared" si="28"/>
        <v>694.44444444444446</v>
      </c>
      <c r="J123" s="787">
        <f t="shared" si="29"/>
        <v>694.44444444444446</v>
      </c>
      <c r="K123" s="504"/>
    </row>
    <row r="124" spans="1:11" s="33" customFormat="1" ht="12.75" customHeight="1" x14ac:dyDescent="0.25">
      <c r="A124" s="797"/>
      <c r="B124" s="518"/>
      <c r="C124" s="517">
        <v>4260</v>
      </c>
      <c r="D124" s="287" t="s">
        <v>46</v>
      </c>
      <c r="E124" s="792">
        <v>25191</v>
      </c>
      <c r="F124" s="792">
        <v>25191</v>
      </c>
      <c r="G124" s="787">
        <f t="shared" si="31"/>
        <v>100</v>
      </c>
      <c r="H124" s="503">
        <v>59950</v>
      </c>
      <c r="I124" s="787">
        <f t="shared" si="28"/>
        <v>237.98181890357668</v>
      </c>
      <c r="J124" s="787">
        <f t="shared" si="29"/>
        <v>237.98181890357668</v>
      </c>
      <c r="K124" s="504"/>
    </row>
    <row r="125" spans="1:11" s="33" customFormat="1" ht="12.75" customHeight="1" x14ac:dyDescent="0.25">
      <c r="A125" s="797"/>
      <c r="B125" s="518"/>
      <c r="C125" s="517">
        <v>4270</v>
      </c>
      <c r="D125" s="287" t="s">
        <v>47</v>
      </c>
      <c r="E125" s="792">
        <v>1035</v>
      </c>
      <c r="F125" s="792">
        <v>1035</v>
      </c>
      <c r="G125" s="787">
        <f t="shared" si="31"/>
        <v>100</v>
      </c>
      <c r="H125" s="503">
        <v>10726</v>
      </c>
      <c r="I125" s="787">
        <f t="shared" si="28"/>
        <v>1036.3285024154588</v>
      </c>
      <c r="J125" s="787">
        <f t="shared" si="29"/>
        <v>1036.3285024154588</v>
      </c>
      <c r="K125" s="504"/>
    </row>
    <row r="126" spans="1:11" s="33" customFormat="1" ht="12.75" customHeight="1" x14ac:dyDescent="0.25">
      <c r="A126" s="797"/>
      <c r="B126" s="518"/>
      <c r="C126" s="517">
        <v>4280</v>
      </c>
      <c r="D126" s="287" t="s">
        <v>48</v>
      </c>
      <c r="E126" s="792">
        <v>421</v>
      </c>
      <c r="F126" s="792">
        <v>421</v>
      </c>
      <c r="G126" s="787">
        <f t="shared" si="31"/>
        <v>100</v>
      </c>
      <c r="H126" s="503">
        <v>3369</v>
      </c>
      <c r="I126" s="787">
        <f t="shared" si="28"/>
        <v>800.23752969121131</v>
      </c>
      <c r="J126" s="787">
        <f t="shared" si="29"/>
        <v>800.23752969121131</v>
      </c>
      <c r="K126" s="504"/>
    </row>
    <row r="127" spans="1:11" s="33" customFormat="1" ht="12.75" customHeight="1" x14ac:dyDescent="0.25">
      <c r="A127" s="797"/>
      <c r="B127" s="518"/>
      <c r="C127" s="517">
        <v>4300</v>
      </c>
      <c r="D127" s="195" t="s">
        <v>22</v>
      </c>
      <c r="E127" s="792">
        <v>8165</v>
      </c>
      <c r="F127" s="792">
        <v>8165</v>
      </c>
      <c r="G127" s="787">
        <f t="shared" si="31"/>
        <v>100</v>
      </c>
      <c r="H127" s="503">
        <v>10974</v>
      </c>
      <c r="I127" s="787">
        <f t="shared" si="28"/>
        <v>134.40293937538272</v>
      </c>
      <c r="J127" s="787">
        <f t="shared" si="29"/>
        <v>134.40293937538272</v>
      </c>
      <c r="K127" s="504"/>
    </row>
    <row r="128" spans="1:11" s="33" customFormat="1" ht="12.75" customHeight="1" x14ac:dyDescent="0.25">
      <c r="A128" s="797"/>
      <c r="B128" s="518"/>
      <c r="C128" s="517">
        <v>4360</v>
      </c>
      <c r="D128" s="899" t="s">
        <v>228</v>
      </c>
      <c r="E128" s="792">
        <v>962</v>
      </c>
      <c r="F128" s="792">
        <v>962</v>
      </c>
      <c r="G128" s="787">
        <f t="shared" si="31"/>
        <v>100</v>
      </c>
      <c r="H128" s="503">
        <v>2025</v>
      </c>
      <c r="I128" s="787">
        <f t="shared" si="28"/>
        <v>210.49896049896049</v>
      </c>
      <c r="J128" s="787">
        <f t="shared" si="29"/>
        <v>210.49896049896049</v>
      </c>
      <c r="K128" s="504"/>
    </row>
    <row r="129" spans="1:11" s="33" customFormat="1" ht="12.75" customHeight="1" x14ac:dyDescent="0.25">
      <c r="A129" s="797"/>
      <c r="B129" s="518"/>
      <c r="C129" s="517">
        <v>4410</v>
      </c>
      <c r="D129" s="287" t="s">
        <v>54</v>
      </c>
      <c r="E129" s="792">
        <v>871</v>
      </c>
      <c r="F129" s="792">
        <v>871</v>
      </c>
      <c r="G129" s="787">
        <f t="shared" si="31"/>
        <v>100</v>
      </c>
      <c r="H129" s="503">
        <v>1250</v>
      </c>
      <c r="I129" s="787">
        <f t="shared" si="28"/>
        <v>143.51320321469575</v>
      </c>
      <c r="J129" s="787">
        <f t="shared" si="29"/>
        <v>143.51320321469575</v>
      </c>
      <c r="K129" s="504"/>
    </row>
    <row r="130" spans="1:11" s="33" customFormat="1" ht="12.75" customHeight="1" x14ac:dyDescent="0.25">
      <c r="A130" s="797"/>
      <c r="B130" s="518"/>
      <c r="C130" s="517">
        <v>4440</v>
      </c>
      <c r="D130" s="287" t="s">
        <v>55</v>
      </c>
      <c r="E130" s="792">
        <v>13767</v>
      </c>
      <c r="F130" s="792">
        <v>13767</v>
      </c>
      <c r="G130" s="787">
        <f t="shared" si="31"/>
        <v>100</v>
      </c>
      <c r="H130" s="503">
        <v>32290</v>
      </c>
      <c r="I130" s="787">
        <f t="shared" si="28"/>
        <v>234.54637902229967</v>
      </c>
      <c r="J130" s="787">
        <f t="shared" si="29"/>
        <v>234.54637902229967</v>
      </c>
      <c r="K130" s="504"/>
    </row>
    <row r="131" spans="1:11" s="33" customFormat="1" ht="12.75" customHeight="1" x14ac:dyDescent="0.25">
      <c r="A131" s="797"/>
      <c r="B131" s="518"/>
      <c r="C131" s="517">
        <v>4480</v>
      </c>
      <c r="D131" s="287" t="s">
        <v>56</v>
      </c>
      <c r="E131" s="792">
        <v>110</v>
      </c>
      <c r="F131" s="792">
        <v>110</v>
      </c>
      <c r="G131" s="787">
        <f t="shared" si="31"/>
        <v>100</v>
      </c>
      <c r="H131" s="503">
        <v>250</v>
      </c>
      <c r="I131" s="787">
        <f t="shared" si="28"/>
        <v>227.27272727272728</v>
      </c>
      <c r="J131" s="787">
        <f t="shared" si="29"/>
        <v>227.27272727272728</v>
      </c>
      <c r="K131" s="504"/>
    </row>
    <row r="132" spans="1:11" s="33" customFormat="1" ht="12.75" customHeight="1" x14ac:dyDescent="0.25">
      <c r="A132" s="1612"/>
      <c r="B132" s="1613"/>
      <c r="C132" s="821">
        <v>4700</v>
      </c>
      <c r="D132" s="572" t="s">
        <v>60</v>
      </c>
      <c r="E132" s="1019">
        <v>433</v>
      </c>
      <c r="F132" s="1019">
        <v>433</v>
      </c>
      <c r="G132" s="1020">
        <f t="shared" si="31"/>
        <v>100</v>
      </c>
      <c r="H132" s="825">
        <v>875</v>
      </c>
      <c r="I132" s="1020">
        <f t="shared" si="28"/>
        <v>202.07852193995382</v>
      </c>
      <c r="J132" s="1020">
        <f t="shared" si="29"/>
        <v>202.07852193995382</v>
      </c>
      <c r="K132" s="826"/>
    </row>
    <row r="133" spans="1:11" s="33" customFormat="1" ht="12.75" customHeight="1" x14ac:dyDescent="0.25">
      <c r="A133" s="797"/>
      <c r="B133" s="518"/>
      <c r="C133" s="1303"/>
      <c r="D133" s="1320" t="s">
        <v>137</v>
      </c>
      <c r="E133" s="1304"/>
      <c r="F133" s="1304"/>
      <c r="G133" s="1305"/>
      <c r="H133" s="1306"/>
      <c r="I133" s="1307"/>
      <c r="J133" s="1305"/>
      <c r="K133" s="1308"/>
    </row>
    <row r="134" spans="1:11" s="33" customFormat="1" ht="59.4" customHeight="1" x14ac:dyDescent="0.25">
      <c r="A134" s="797"/>
      <c r="B134" s="518"/>
      <c r="C134" s="1158">
        <v>2320</v>
      </c>
      <c r="D134" s="1159" t="s">
        <v>164</v>
      </c>
      <c r="E134" s="1282">
        <v>42940</v>
      </c>
      <c r="F134" s="1282">
        <v>42940</v>
      </c>
      <c r="G134" s="510">
        <f t="shared" si="0"/>
        <v>100</v>
      </c>
      <c r="H134" s="1321">
        <v>55000</v>
      </c>
      <c r="I134" s="787">
        <f t="shared" ref="I134" si="32">SUM(H134/F134*100)</f>
        <v>128.08570097810897</v>
      </c>
      <c r="J134" s="787">
        <f t="shared" ref="J134" si="33">SUM(H134/E134*100)</f>
        <v>128.08570097810897</v>
      </c>
      <c r="K134" s="1322"/>
    </row>
    <row r="135" spans="1:11" s="31" customFormat="1" ht="15" customHeight="1" x14ac:dyDescent="0.25">
      <c r="A135" s="758"/>
      <c r="B135" s="492">
        <v>80120</v>
      </c>
      <c r="C135" s="492"/>
      <c r="D135" s="493" t="s">
        <v>139</v>
      </c>
      <c r="E135" s="846">
        <f>SUM(E136+E163+E156+E184)</f>
        <v>4385803</v>
      </c>
      <c r="F135" s="846">
        <f>SUM(F136+F163+F156+F184)</f>
        <v>4385803</v>
      </c>
      <c r="G135" s="846">
        <f t="shared" si="0"/>
        <v>100</v>
      </c>
      <c r="H135" s="847">
        <f>SUM(H136+H163+H156+H184)</f>
        <v>3748126</v>
      </c>
      <c r="I135" s="502">
        <f t="shared" si="1"/>
        <v>85.460427657147392</v>
      </c>
      <c r="J135" s="1072">
        <f t="shared" si="2"/>
        <v>85.460427657147392</v>
      </c>
      <c r="K135" s="1075"/>
    </row>
    <row r="136" spans="1:11" s="32" customFormat="1" ht="15" customHeight="1" x14ac:dyDescent="0.25">
      <c r="A136" s="781"/>
      <c r="B136" s="529"/>
      <c r="C136" s="530"/>
      <c r="D136" s="493" t="s">
        <v>140</v>
      </c>
      <c r="E136" s="848">
        <f>SUM(E137:E155)</f>
        <v>1938112</v>
      </c>
      <c r="F136" s="848">
        <f>SUM(F137:F155)</f>
        <v>1938112</v>
      </c>
      <c r="G136" s="846">
        <f t="shared" si="0"/>
        <v>100</v>
      </c>
      <c r="H136" s="501">
        <f>SUM(H137:H155)</f>
        <v>1908004</v>
      </c>
      <c r="I136" s="502">
        <f t="shared" si="1"/>
        <v>98.446529405937326</v>
      </c>
      <c r="J136" s="1072">
        <f t="shared" si="2"/>
        <v>98.446529405937326</v>
      </c>
      <c r="K136" s="1073"/>
    </row>
    <row r="137" spans="1:11" ht="12.75" customHeight="1" x14ac:dyDescent="0.25">
      <c r="A137" s="781"/>
      <c r="B137" s="494"/>
      <c r="C137" s="782">
        <v>3020</v>
      </c>
      <c r="D137" s="122" t="s">
        <v>37</v>
      </c>
      <c r="E137" s="783">
        <v>2400</v>
      </c>
      <c r="F137" s="783">
        <v>2400</v>
      </c>
      <c r="G137" s="784">
        <f t="shared" si="0"/>
        <v>100</v>
      </c>
      <c r="H137" s="785">
        <v>2600</v>
      </c>
      <c r="I137" s="784">
        <f t="shared" si="1"/>
        <v>108.33333333333333</v>
      </c>
      <c r="J137" s="1032">
        <f t="shared" si="2"/>
        <v>108.33333333333333</v>
      </c>
      <c r="K137" s="1034"/>
    </row>
    <row r="138" spans="1:11" ht="12.75" customHeight="1" x14ac:dyDescent="0.25">
      <c r="A138" s="781"/>
      <c r="B138" s="494"/>
      <c r="C138" s="500">
        <v>4010</v>
      </c>
      <c r="D138" s="287" t="s">
        <v>39</v>
      </c>
      <c r="E138" s="786">
        <v>1191298</v>
      </c>
      <c r="F138" s="786">
        <v>1191298</v>
      </c>
      <c r="G138" s="499">
        <f t="shared" si="0"/>
        <v>100</v>
      </c>
      <c r="H138" s="503">
        <v>1194090</v>
      </c>
      <c r="I138" s="499">
        <f t="shared" si="1"/>
        <v>100.23436621231632</v>
      </c>
      <c r="J138" s="499">
        <f t="shared" si="2"/>
        <v>100.23436621231632</v>
      </c>
      <c r="K138" s="504"/>
    </row>
    <row r="139" spans="1:11" ht="12.75" customHeight="1" x14ac:dyDescent="0.25">
      <c r="A139" s="781"/>
      <c r="B139" s="494"/>
      <c r="C139" s="500">
        <v>4040</v>
      </c>
      <c r="D139" s="287" t="s">
        <v>41</v>
      </c>
      <c r="E139" s="786">
        <v>85863</v>
      </c>
      <c r="F139" s="786">
        <v>85863</v>
      </c>
      <c r="G139" s="499">
        <f t="shared" si="0"/>
        <v>100</v>
      </c>
      <c r="H139" s="503">
        <v>101498</v>
      </c>
      <c r="I139" s="499">
        <f t="shared" si="1"/>
        <v>118.20924030141038</v>
      </c>
      <c r="J139" s="499">
        <f t="shared" si="2"/>
        <v>118.20924030141038</v>
      </c>
      <c r="K139" s="504"/>
    </row>
    <row r="140" spans="1:11" ht="12.75" customHeight="1" x14ac:dyDescent="0.25">
      <c r="A140" s="781"/>
      <c r="B140" s="494"/>
      <c r="C140" s="500">
        <v>4110</v>
      </c>
      <c r="D140" s="287" t="s">
        <v>42</v>
      </c>
      <c r="E140" s="786">
        <v>216469</v>
      </c>
      <c r="F140" s="786">
        <v>216469</v>
      </c>
      <c r="G140" s="499">
        <f t="shared" si="0"/>
        <v>100</v>
      </c>
      <c r="H140" s="503">
        <v>222712</v>
      </c>
      <c r="I140" s="499">
        <f t="shared" si="1"/>
        <v>102.88401572511539</v>
      </c>
      <c r="J140" s="499">
        <f t="shared" si="2"/>
        <v>102.88401572511539</v>
      </c>
      <c r="K140" s="504"/>
    </row>
    <row r="141" spans="1:11" ht="12.75" customHeight="1" x14ac:dyDescent="0.25">
      <c r="A141" s="781"/>
      <c r="B141" s="494"/>
      <c r="C141" s="500">
        <v>4120</v>
      </c>
      <c r="D141" s="287" t="s">
        <v>43</v>
      </c>
      <c r="E141" s="786">
        <v>30792</v>
      </c>
      <c r="F141" s="786">
        <v>30792</v>
      </c>
      <c r="G141" s="499">
        <f t="shared" si="0"/>
        <v>100</v>
      </c>
      <c r="H141" s="503">
        <v>31742</v>
      </c>
      <c r="I141" s="499">
        <f t="shared" si="1"/>
        <v>103.0852169394648</v>
      </c>
      <c r="J141" s="499">
        <f t="shared" si="2"/>
        <v>103.0852169394648</v>
      </c>
      <c r="K141" s="504"/>
    </row>
    <row r="142" spans="1:11" ht="30" customHeight="1" x14ac:dyDescent="0.25">
      <c r="A142" s="781"/>
      <c r="B142" s="494"/>
      <c r="C142" s="517">
        <v>4140</v>
      </c>
      <c r="D142" s="189" t="s">
        <v>44</v>
      </c>
      <c r="E142" s="792">
        <v>1000</v>
      </c>
      <c r="F142" s="792">
        <v>1000</v>
      </c>
      <c r="G142" s="787">
        <f t="shared" si="0"/>
        <v>100</v>
      </c>
      <c r="H142" s="793">
        <v>1000</v>
      </c>
      <c r="I142" s="787">
        <f t="shared" si="1"/>
        <v>100</v>
      </c>
      <c r="J142" s="787">
        <f t="shared" si="2"/>
        <v>100</v>
      </c>
      <c r="K142" s="811"/>
    </row>
    <row r="143" spans="1:11" ht="12.75" hidden="1" customHeight="1" x14ac:dyDescent="0.25">
      <c r="A143" s="781"/>
      <c r="B143" s="494"/>
      <c r="C143" s="500">
        <v>4170</v>
      </c>
      <c r="D143" s="287" t="s">
        <v>45</v>
      </c>
      <c r="E143" s="786"/>
      <c r="F143" s="786"/>
      <c r="G143" s="499" t="e">
        <f t="shared" si="0"/>
        <v>#DIV/0!</v>
      </c>
      <c r="H143" s="503"/>
      <c r="I143" s="499" t="e">
        <f t="shared" si="1"/>
        <v>#DIV/0!</v>
      </c>
      <c r="J143" s="499" t="e">
        <f t="shared" si="2"/>
        <v>#DIV/0!</v>
      </c>
      <c r="K143" s="504"/>
    </row>
    <row r="144" spans="1:11" ht="12.75" customHeight="1" x14ac:dyDescent="0.25">
      <c r="A144" s="781"/>
      <c r="B144" s="494"/>
      <c r="C144" s="500">
        <v>4170</v>
      </c>
      <c r="D144" s="287" t="s">
        <v>45</v>
      </c>
      <c r="E144" s="786">
        <v>3000</v>
      </c>
      <c r="F144" s="786">
        <v>3000</v>
      </c>
      <c r="G144" s="787">
        <f t="shared" si="0"/>
        <v>100</v>
      </c>
      <c r="H144" s="503">
        <v>1500</v>
      </c>
      <c r="I144" s="787">
        <f t="shared" ref="I144" si="34">SUM(H144/F144*100)</f>
        <v>50</v>
      </c>
      <c r="J144" s="787">
        <f t="shared" ref="J144" si="35">SUM(H144/E144*100)</f>
        <v>50</v>
      </c>
      <c r="K144" s="504"/>
    </row>
    <row r="145" spans="1:11" ht="12.75" customHeight="1" x14ac:dyDescent="0.25">
      <c r="A145" s="781"/>
      <c r="B145" s="494"/>
      <c r="C145" s="500">
        <v>4210</v>
      </c>
      <c r="D145" s="287" t="s">
        <v>31</v>
      </c>
      <c r="E145" s="786">
        <v>36500</v>
      </c>
      <c r="F145" s="786">
        <v>36500</v>
      </c>
      <c r="G145" s="499">
        <f t="shared" si="0"/>
        <v>100</v>
      </c>
      <c r="H145" s="503">
        <v>71800</v>
      </c>
      <c r="I145" s="499">
        <f t="shared" si="1"/>
        <v>196.71232876712327</v>
      </c>
      <c r="J145" s="499">
        <f t="shared" si="2"/>
        <v>196.71232876712327</v>
      </c>
      <c r="K145" s="504"/>
    </row>
    <row r="146" spans="1:11" ht="12.75" customHeight="1" x14ac:dyDescent="0.25">
      <c r="A146" s="781"/>
      <c r="B146" s="494"/>
      <c r="C146" s="500">
        <v>4240</v>
      </c>
      <c r="D146" s="287" t="s">
        <v>86</v>
      </c>
      <c r="E146" s="786">
        <v>2000</v>
      </c>
      <c r="F146" s="786">
        <v>2000</v>
      </c>
      <c r="G146" s="499">
        <f t="shared" si="0"/>
        <v>100</v>
      </c>
      <c r="H146" s="503">
        <v>3000</v>
      </c>
      <c r="I146" s="499">
        <f t="shared" si="1"/>
        <v>150</v>
      </c>
      <c r="J146" s="499">
        <f t="shared" si="2"/>
        <v>150</v>
      </c>
      <c r="K146" s="504"/>
    </row>
    <row r="147" spans="1:11" ht="12.75" customHeight="1" x14ac:dyDescent="0.25">
      <c r="A147" s="781"/>
      <c r="B147" s="494"/>
      <c r="C147" s="500">
        <v>4260</v>
      </c>
      <c r="D147" s="287" t="s">
        <v>46</v>
      </c>
      <c r="E147" s="786">
        <v>120117</v>
      </c>
      <c r="F147" s="786">
        <v>120117</v>
      </c>
      <c r="G147" s="499">
        <f t="shared" si="0"/>
        <v>100</v>
      </c>
      <c r="H147" s="503">
        <v>120000</v>
      </c>
      <c r="I147" s="499">
        <f t="shared" si="1"/>
        <v>99.902594969904342</v>
      </c>
      <c r="J147" s="499">
        <f t="shared" si="2"/>
        <v>99.902594969904342</v>
      </c>
      <c r="K147" s="504"/>
    </row>
    <row r="148" spans="1:11" ht="12.75" customHeight="1" x14ac:dyDescent="0.25">
      <c r="A148" s="781"/>
      <c r="B148" s="494"/>
      <c r="C148" s="500">
        <v>4270</v>
      </c>
      <c r="D148" s="287" t="s">
        <v>47</v>
      </c>
      <c r="E148" s="786">
        <v>146774</v>
      </c>
      <c r="F148" s="786">
        <v>146774</v>
      </c>
      <c r="G148" s="499">
        <f t="shared" si="0"/>
        <v>100</v>
      </c>
      <c r="H148" s="503">
        <v>59000</v>
      </c>
      <c r="I148" s="499">
        <f t="shared" si="1"/>
        <v>40.19785520596291</v>
      </c>
      <c r="J148" s="499">
        <f t="shared" si="2"/>
        <v>40.19785520596291</v>
      </c>
      <c r="K148" s="504"/>
    </row>
    <row r="149" spans="1:11" ht="12.75" customHeight="1" x14ac:dyDescent="0.25">
      <c r="A149" s="781"/>
      <c r="B149" s="494"/>
      <c r="C149" s="500">
        <v>4280</v>
      </c>
      <c r="D149" s="287" t="s">
        <v>48</v>
      </c>
      <c r="E149" s="786">
        <v>2000</v>
      </c>
      <c r="F149" s="786">
        <v>2000</v>
      </c>
      <c r="G149" s="499">
        <f t="shared" si="0"/>
        <v>100</v>
      </c>
      <c r="H149" s="503">
        <v>2400</v>
      </c>
      <c r="I149" s="499">
        <f t="shared" si="1"/>
        <v>120</v>
      </c>
      <c r="J149" s="499">
        <f t="shared" si="2"/>
        <v>120</v>
      </c>
      <c r="K149" s="504"/>
    </row>
    <row r="150" spans="1:11" ht="12.75" customHeight="1" x14ac:dyDescent="0.25">
      <c r="A150" s="781"/>
      <c r="B150" s="494"/>
      <c r="C150" s="500">
        <v>4300</v>
      </c>
      <c r="D150" s="195" t="s">
        <v>22</v>
      </c>
      <c r="E150" s="786">
        <v>26700</v>
      </c>
      <c r="F150" s="786">
        <v>26700</v>
      </c>
      <c r="G150" s="499">
        <f t="shared" si="0"/>
        <v>100</v>
      </c>
      <c r="H150" s="503">
        <v>26700</v>
      </c>
      <c r="I150" s="499">
        <f t="shared" si="1"/>
        <v>100</v>
      </c>
      <c r="J150" s="499">
        <f t="shared" si="2"/>
        <v>100</v>
      </c>
      <c r="K150" s="504"/>
    </row>
    <row r="151" spans="1:11" ht="18.75" customHeight="1" x14ac:dyDescent="0.25">
      <c r="A151" s="781"/>
      <c r="B151" s="494"/>
      <c r="C151" s="517">
        <v>4360</v>
      </c>
      <c r="D151" s="899" t="s">
        <v>228</v>
      </c>
      <c r="E151" s="787">
        <v>7000</v>
      </c>
      <c r="F151" s="787">
        <v>7000</v>
      </c>
      <c r="G151" s="787">
        <f t="shared" si="0"/>
        <v>100</v>
      </c>
      <c r="H151" s="788">
        <v>7000</v>
      </c>
      <c r="I151" s="787">
        <f t="shared" si="1"/>
        <v>100</v>
      </c>
      <c r="J151" s="787">
        <f t="shared" si="2"/>
        <v>100</v>
      </c>
      <c r="K151" s="504"/>
    </row>
    <row r="152" spans="1:11" ht="12.75" customHeight="1" x14ac:dyDescent="0.25">
      <c r="A152" s="781"/>
      <c r="B152" s="494"/>
      <c r="C152" s="500">
        <v>4410</v>
      </c>
      <c r="D152" s="287" t="s">
        <v>54</v>
      </c>
      <c r="E152" s="786">
        <v>2000</v>
      </c>
      <c r="F152" s="786">
        <v>2000</v>
      </c>
      <c r="G152" s="499">
        <f t="shared" si="0"/>
        <v>100</v>
      </c>
      <c r="H152" s="503">
        <v>2000</v>
      </c>
      <c r="I152" s="499">
        <f t="shared" si="1"/>
        <v>100</v>
      </c>
      <c r="J152" s="499">
        <f t="shared" si="2"/>
        <v>100</v>
      </c>
      <c r="K152" s="504"/>
    </row>
    <row r="153" spans="1:11" ht="12.75" customHeight="1" x14ac:dyDescent="0.25">
      <c r="A153" s="781"/>
      <c r="B153" s="494"/>
      <c r="C153" s="500">
        <v>4440</v>
      </c>
      <c r="D153" s="287" t="s">
        <v>55</v>
      </c>
      <c r="E153" s="786">
        <v>62079</v>
      </c>
      <c r="F153" s="786">
        <v>62079</v>
      </c>
      <c r="G153" s="499">
        <f t="shared" si="0"/>
        <v>100</v>
      </c>
      <c r="H153" s="503">
        <v>57842</v>
      </c>
      <c r="I153" s="499">
        <f t="shared" si="1"/>
        <v>93.17482562541278</v>
      </c>
      <c r="J153" s="499">
        <f t="shared" si="2"/>
        <v>93.17482562541278</v>
      </c>
      <c r="K153" s="504"/>
    </row>
    <row r="154" spans="1:11" ht="12.75" customHeight="1" x14ac:dyDescent="0.25">
      <c r="A154" s="781"/>
      <c r="B154" s="494"/>
      <c r="C154" s="500">
        <v>4580</v>
      </c>
      <c r="D154" s="287" t="s">
        <v>232</v>
      </c>
      <c r="E154" s="786">
        <v>120</v>
      </c>
      <c r="F154" s="786">
        <v>120</v>
      </c>
      <c r="G154" s="499">
        <f t="shared" si="0"/>
        <v>100</v>
      </c>
      <c r="H154" s="503">
        <v>120</v>
      </c>
      <c r="I154" s="499">
        <f t="shared" si="1"/>
        <v>100</v>
      </c>
      <c r="J154" s="499">
        <f t="shared" si="2"/>
        <v>100</v>
      </c>
      <c r="K154" s="504"/>
    </row>
    <row r="155" spans="1:11" ht="33" customHeight="1" x14ac:dyDescent="0.25">
      <c r="A155" s="781"/>
      <c r="B155" s="494"/>
      <c r="C155" s="517">
        <v>4700</v>
      </c>
      <c r="D155" s="189" t="s">
        <v>60</v>
      </c>
      <c r="E155" s="792">
        <v>2000</v>
      </c>
      <c r="F155" s="792">
        <v>2000</v>
      </c>
      <c r="G155" s="787">
        <f t="shared" si="0"/>
        <v>100</v>
      </c>
      <c r="H155" s="793">
        <v>3000</v>
      </c>
      <c r="I155" s="787">
        <f t="shared" si="1"/>
        <v>150</v>
      </c>
      <c r="J155" s="787">
        <f t="shared" si="2"/>
        <v>150</v>
      </c>
      <c r="K155" s="504"/>
    </row>
    <row r="156" spans="1:11" ht="15" customHeight="1" x14ac:dyDescent="0.25">
      <c r="A156" s="781"/>
      <c r="B156" s="494"/>
      <c r="C156" s="528"/>
      <c r="D156" s="493" t="s">
        <v>137</v>
      </c>
      <c r="E156" s="828">
        <f>SUM(E157:E162)</f>
        <v>315843</v>
      </c>
      <c r="F156" s="828">
        <f>SUM(F157:F162)</f>
        <v>315843</v>
      </c>
      <c r="G156" s="502">
        <f t="shared" si="0"/>
        <v>100</v>
      </c>
      <c r="H156" s="828">
        <f>SUM(H157:H162)</f>
        <v>184988</v>
      </c>
      <c r="I156" s="502">
        <f t="shared" si="1"/>
        <v>58.569605785152746</v>
      </c>
      <c r="J156" s="1072">
        <f t="shared" si="2"/>
        <v>58.569605785152746</v>
      </c>
      <c r="K156" s="1076"/>
    </row>
    <row r="157" spans="1:11" ht="31.5" customHeight="1" x14ac:dyDescent="0.25">
      <c r="A157" s="781"/>
      <c r="B157" s="494"/>
      <c r="C157" s="1346">
        <v>2540</v>
      </c>
      <c r="D157" s="1393" t="s">
        <v>141</v>
      </c>
      <c r="E157" s="1347">
        <v>202000</v>
      </c>
      <c r="F157" s="1347">
        <v>202000</v>
      </c>
      <c r="G157" s="1348">
        <f t="shared" si="0"/>
        <v>100</v>
      </c>
      <c r="H157" s="1394">
        <v>145000</v>
      </c>
      <c r="I157" s="1348">
        <f t="shared" si="1"/>
        <v>71.78217821782178</v>
      </c>
      <c r="J157" s="1348">
        <f t="shared" si="2"/>
        <v>71.78217821782178</v>
      </c>
      <c r="K157" s="1350"/>
    </row>
    <row r="158" spans="1:11" ht="12.75" customHeight="1" x14ac:dyDescent="0.25">
      <c r="A158" s="781"/>
      <c r="B158" s="494"/>
      <c r="C158" s="500">
        <v>4010</v>
      </c>
      <c r="D158" s="287" t="s">
        <v>39</v>
      </c>
      <c r="E158" s="792">
        <v>111281</v>
      </c>
      <c r="F158" s="792">
        <v>111281</v>
      </c>
      <c r="G158" s="787">
        <f t="shared" si="0"/>
        <v>100</v>
      </c>
      <c r="H158" s="793">
        <v>39988</v>
      </c>
      <c r="I158" s="936">
        <f>SUM(H158/F158*100)</f>
        <v>35.934256521778202</v>
      </c>
      <c r="J158" s="936">
        <f>SUM(H158/E158*100)</f>
        <v>35.934256521778202</v>
      </c>
      <c r="K158" s="504"/>
    </row>
    <row r="159" spans="1:11" ht="12.75" hidden="1" customHeight="1" x14ac:dyDescent="0.25">
      <c r="A159" s="781"/>
      <c r="B159" s="494"/>
      <c r="C159" s="500">
        <v>4110</v>
      </c>
      <c r="D159" s="287" t="s">
        <v>42</v>
      </c>
      <c r="E159" s="792"/>
      <c r="F159" s="792"/>
      <c r="G159" s="787" t="e">
        <f t="shared" si="0"/>
        <v>#DIV/0!</v>
      </c>
      <c r="H159" s="793"/>
      <c r="I159" s="787" t="e">
        <f t="shared" si="1"/>
        <v>#DIV/0!</v>
      </c>
      <c r="J159" s="787" t="e">
        <f t="shared" si="2"/>
        <v>#DIV/0!</v>
      </c>
      <c r="K159" s="504"/>
    </row>
    <row r="160" spans="1:11" ht="12.75" customHeight="1" x14ac:dyDescent="0.25">
      <c r="A160" s="781"/>
      <c r="B160" s="494"/>
      <c r="C160" s="500">
        <v>4110</v>
      </c>
      <c r="D160" s="287" t="s">
        <v>42</v>
      </c>
      <c r="E160" s="792">
        <v>2359</v>
      </c>
      <c r="F160" s="792">
        <v>2359</v>
      </c>
      <c r="G160" s="787">
        <f t="shared" si="0"/>
        <v>100</v>
      </c>
      <c r="H160" s="793"/>
      <c r="I160" s="1514">
        <f t="shared" ref="I160:I161" si="36">SUM(H160/F160*100)</f>
        <v>0</v>
      </c>
      <c r="J160" s="1514">
        <f t="shared" ref="J160:J161" si="37">SUM(H160/E160*100)</f>
        <v>0</v>
      </c>
      <c r="K160" s="504"/>
    </row>
    <row r="161" spans="1:11" ht="12.75" customHeight="1" x14ac:dyDescent="0.25">
      <c r="A161" s="781"/>
      <c r="B161" s="494"/>
      <c r="C161" s="500">
        <v>4120</v>
      </c>
      <c r="D161" s="287" t="s">
        <v>43</v>
      </c>
      <c r="E161" s="792">
        <v>203</v>
      </c>
      <c r="F161" s="792">
        <v>203</v>
      </c>
      <c r="G161" s="787">
        <f t="shared" si="0"/>
        <v>100</v>
      </c>
      <c r="H161" s="793"/>
      <c r="I161" s="1514">
        <f t="shared" si="36"/>
        <v>0</v>
      </c>
      <c r="J161" s="1514">
        <f t="shared" si="37"/>
        <v>0</v>
      </c>
      <c r="K161" s="504"/>
    </row>
    <row r="162" spans="1:11" ht="12.75" hidden="1" customHeight="1" x14ac:dyDescent="0.25">
      <c r="A162" s="781"/>
      <c r="B162" s="494"/>
      <c r="C162" s="1120">
        <v>6050</v>
      </c>
      <c r="D162" s="1176" t="s">
        <v>61</v>
      </c>
      <c r="E162" s="798"/>
      <c r="F162" s="798"/>
      <c r="G162" s="799" t="e">
        <f t="shared" si="0"/>
        <v>#DIV/0!</v>
      </c>
      <c r="H162" s="829"/>
      <c r="I162" s="1016" t="e">
        <f>SUM(H162/F162*100)</f>
        <v>#DIV/0!</v>
      </c>
      <c r="J162" s="1016" t="e">
        <f>SUM(H162/E162*100)</f>
        <v>#DIV/0!</v>
      </c>
      <c r="K162" s="801"/>
    </row>
    <row r="163" spans="1:11" s="34" customFormat="1" ht="15" customHeight="1" x14ac:dyDescent="0.25">
      <c r="A163" s="781"/>
      <c r="B163" s="494"/>
      <c r="C163" s="1601"/>
      <c r="D163" s="1586" t="s">
        <v>142</v>
      </c>
      <c r="E163" s="1602">
        <f>SUM(E164:E183)</f>
        <v>1927486</v>
      </c>
      <c r="F163" s="1602">
        <f>SUM(F164:F183)</f>
        <v>1927486</v>
      </c>
      <c r="G163" s="1584">
        <f t="shared" si="0"/>
        <v>100</v>
      </c>
      <c r="H163" s="1598">
        <f>SUM(H164:H183)</f>
        <v>1652813</v>
      </c>
      <c r="I163" s="1584">
        <f t="shared" si="1"/>
        <v>85.749676002834789</v>
      </c>
      <c r="J163" s="1584">
        <f t="shared" si="2"/>
        <v>85.749676002834789</v>
      </c>
      <c r="K163" s="1603"/>
    </row>
    <row r="164" spans="1:11" s="34" customFormat="1" ht="12.75" customHeight="1" x14ac:dyDescent="0.25">
      <c r="A164" s="781"/>
      <c r="B164" s="494"/>
      <c r="C164" s="1610">
        <v>3020</v>
      </c>
      <c r="D164" s="1489" t="s">
        <v>37</v>
      </c>
      <c r="E164" s="1589">
        <v>2408</v>
      </c>
      <c r="F164" s="1589">
        <v>2408</v>
      </c>
      <c r="G164" s="1505">
        <f t="shared" si="0"/>
        <v>100</v>
      </c>
      <c r="H164" s="1600">
        <v>2108</v>
      </c>
      <c r="I164" s="1505">
        <f t="shared" si="1"/>
        <v>87.541528239202663</v>
      </c>
      <c r="J164" s="1505">
        <f t="shared" si="2"/>
        <v>87.541528239202663</v>
      </c>
      <c r="K164" s="1611"/>
    </row>
    <row r="165" spans="1:11" ht="12.75" customHeight="1" x14ac:dyDescent="0.25">
      <c r="A165" s="781"/>
      <c r="B165" s="494"/>
      <c r="C165" s="806">
        <v>4010</v>
      </c>
      <c r="D165" s="519" t="s">
        <v>39</v>
      </c>
      <c r="E165" s="807">
        <v>1223066</v>
      </c>
      <c r="F165" s="807">
        <v>1223066</v>
      </c>
      <c r="G165" s="808">
        <f t="shared" si="0"/>
        <v>100</v>
      </c>
      <c r="H165" s="809">
        <v>1040581</v>
      </c>
      <c r="I165" s="808">
        <f t="shared" si="1"/>
        <v>85.079709516902597</v>
      </c>
      <c r="J165" s="808">
        <f t="shared" si="2"/>
        <v>85.079709516902597</v>
      </c>
      <c r="K165" s="810"/>
    </row>
    <row r="166" spans="1:11" ht="12.75" customHeight="1" x14ac:dyDescent="0.25">
      <c r="A166" s="1017"/>
      <c r="B166" s="1303"/>
      <c r="C166" s="1018">
        <v>4040</v>
      </c>
      <c r="D166" s="1024" t="s">
        <v>41</v>
      </c>
      <c r="E166" s="823">
        <v>112313</v>
      </c>
      <c r="F166" s="823">
        <v>112313</v>
      </c>
      <c r="G166" s="824">
        <f t="shared" si="0"/>
        <v>100</v>
      </c>
      <c r="H166" s="825">
        <v>103251</v>
      </c>
      <c r="I166" s="824">
        <f t="shared" si="1"/>
        <v>91.931477211008513</v>
      </c>
      <c r="J166" s="824">
        <f t="shared" si="2"/>
        <v>91.931477211008513</v>
      </c>
      <c r="K166" s="826"/>
    </row>
    <row r="167" spans="1:11" ht="12.75" customHeight="1" x14ac:dyDescent="0.25">
      <c r="A167" s="781"/>
      <c r="B167" s="494"/>
      <c r="C167" s="511">
        <v>4110</v>
      </c>
      <c r="D167" s="512" t="s">
        <v>42</v>
      </c>
      <c r="E167" s="901">
        <v>230886</v>
      </c>
      <c r="F167" s="901">
        <v>230886</v>
      </c>
      <c r="G167" s="902">
        <f t="shared" si="0"/>
        <v>100</v>
      </c>
      <c r="H167" s="903">
        <v>194282</v>
      </c>
      <c r="I167" s="902">
        <f t="shared" si="1"/>
        <v>84.146288644612483</v>
      </c>
      <c r="J167" s="902">
        <f t="shared" si="2"/>
        <v>84.146288644612483</v>
      </c>
      <c r="K167" s="904"/>
    </row>
    <row r="168" spans="1:11" ht="12.75" customHeight="1" x14ac:dyDescent="0.25">
      <c r="A168" s="781"/>
      <c r="B168" s="494"/>
      <c r="C168" s="500">
        <v>4120</v>
      </c>
      <c r="D168" s="287" t="s">
        <v>43</v>
      </c>
      <c r="E168" s="786">
        <v>32689</v>
      </c>
      <c r="F168" s="786">
        <v>32689</v>
      </c>
      <c r="G168" s="499">
        <f t="shared" si="0"/>
        <v>100</v>
      </c>
      <c r="H168" s="503">
        <v>27546</v>
      </c>
      <c r="I168" s="499">
        <f t="shared" si="1"/>
        <v>84.266878766557568</v>
      </c>
      <c r="J168" s="499">
        <f t="shared" si="2"/>
        <v>84.266878766557568</v>
      </c>
      <c r="K168" s="504"/>
    </row>
    <row r="169" spans="1:11" ht="12.75" customHeight="1" x14ac:dyDescent="0.25">
      <c r="A169" s="781"/>
      <c r="B169" s="494"/>
      <c r="C169" s="500">
        <v>4170</v>
      </c>
      <c r="D169" s="287" t="s">
        <v>45</v>
      </c>
      <c r="E169" s="786">
        <v>2707</v>
      </c>
      <c r="F169" s="786">
        <v>2707</v>
      </c>
      <c r="G169" s="499">
        <f t="shared" si="0"/>
        <v>100</v>
      </c>
      <c r="H169" s="503">
        <v>2205</v>
      </c>
      <c r="I169" s="499">
        <f t="shared" si="1"/>
        <v>81.455485777613589</v>
      </c>
      <c r="J169" s="499">
        <f t="shared" si="2"/>
        <v>81.455485777613589</v>
      </c>
      <c r="K169" s="504"/>
    </row>
    <row r="170" spans="1:11" ht="12.75" customHeight="1" x14ac:dyDescent="0.25">
      <c r="A170" s="781"/>
      <c r="B170" s="494"/>
      <c r="C170" s="500">
        <v>4210</v>
      </c>
      <c r="D170" s="287" t="s">
        <v>31</v>
      </c>
      <c r="E170" s="786">
        <v>34256</v>
      </c>
      <c r="F170" s="786">
        <v>34256</v>
      </c>
      <c r="G170" s="499">
        <f t="shared" si="0"/>
        <v>100</v>
      </c>
      <c r="H170" s="503">
        <v>34756</v>
      </c>
      <c r="I170" s="499">
        <f t="shared" si="1"/>
        <v>101.45959831854275</v>
      </c>
      <c r="J170" s="499">
        <f t="shared" si="2"/>
        <v>101.45959831854275</v>
      </c>
      <c r="K170" s="504"/>
    </row>
    <row r="171" spans="1:11" ht="12.75" customHeight="1" x14ac:dyDescent="0.25">
      <c r="A171" s="781"/>
      <c r="B171" s="494"/>
      <c r="C171" s="500">
        <v>4240</v>
      </c>
      <c r="D171" s="287" t="s">
        <v>86</v>
      </c>
      <c r="E171" s="786">
        <v>3628</v>
      </c>
      <c r="F171" s="786">
        <v>3628</v>
      </c>
      <c r="G171" s="499">
        <f t="shared" si="0"/>
        <v>100</v>
      </c>
      <c r="H171" s="503">
        <v>5680</v>
      </c>
      <c r="I171" s="499">
        <f t="shared" si="1"/>
        <v>156.56008820286661</v>
      </c>
      <c r="J171" s="499">
        <f t="shared" si="2"/>
        <v>156.56008820286661</v>
      </c>
      <c r="K171" s="504"/>
    </row>
    <row r="172" spans="1:11" ht="12.75" customHeight="1" x14ac:dyDescent="0.25">
      <c r="A172" s="781"/>
      <c r="B172" s="494"/>
      <c r="C172" s="500">
        <v>4260</v>
      </c>
      <c r="D172" s="287" t="s">
        <v>46</v>
      </c>
      <c r="E172" s="786">
        <v>104794</v>
      </c>
      <c r="F172" s="786">
        <v>104794</v>
      </c>
      <c r="G172" s="499">
        <f t="shared" si="0"/>
        <v>100</v>
      </c>
      <c r="H172" s="503">
        <v>104794</v>
      </c>
      <c r="I172" s="499">
        <f t="shared" si="1"/>
        <v>100</v>
      </c>
      <c r="J172" s="499">
        <f t="shared" si="2"/>
        <v>100</v>
      </c>
      <c r="K172" s="504"/>
    </row>
    <row r="173" spans="1:11" ht="12.75" customHeight="1" x14ac:dyDescent="0.25">
      <c r="A173" s="781"/>
      <c r="B173" s="494"/>
      <c r="C173" s="500">
        <v>4270</v>
      </c>
      <c r="D173" s="287" t="s">
        <v>47</v>
      </c>
      <c r="E173" s="786">
        <v>44000</v>
      </c>
      <c r="F173" s="786">
        <v>44000</v>
      </c>
      <c r="G173" s="499">
        <f t="shared" si="0"/>
        <v>100</v>
      </c>
      <c r="H173" s="503">
        <v>45000</v>
      </c>
      <c r="I173" s="499">
        <f t="shared" si="1"/>
        <v>102.27272727272727</v>
      </c>
      <c r="J173" s="499">
        <f t="shared" si="2"/>
        <v>102.27272727272727</v>
      </c>
      <c r="K173" s="504"/>
    </row>
    <row r="174" spans="1:11" ht="12.75" customHeight="1" x14ac:dyDescent="0.25">
      <c r="A174" s="781"/>
      <c r="B174" s="494"/>
      <c r="C174" s="500">
        <v>4280</v>
      </c>
      <c r="D174" s="287" t="s">
        <v>48</v>
      </c>
      <c r="E174" s="786">
        <v>2132</v>
      </c>
      <c r="F174" s="786">
        <v>2132</v>
      </c>
      <c r="G174" s="499">
        <f t="shared" si="0"/>
        <v>100</v>
      </c>
      <c r="H174" s="503">
        <v>2132</v>
      </c>
      <c r="I174" s="499">
        <f t="shared" si="1"/>
        <v>100</v>
      </c>
      <c r="J174" s="499">
        <f t="shared" si="2"/>
        <v>100</v>
      </c>
      <c r="K174" s="504"/>
    </row>
    <row r="175" spans="1:11" ht="12.75" customHeight="1" x14ac:dyDescent="0.25">
      <c r="A175" s="781"/>
      <c r="B175" s="494"/>
      <c r="C175" s="500">
        <v>4300</v>
      </c>
      <c r="D175" s="195" t="s">
        <v>22</v>
      </c>
      <c r="E175" s="786">
        <v>28208</v>
      </c>
      <c r="F175" s="786">
        <v>28208</v>
      </c>
      <c r="G175" s="499">
        <f t="shared" si="0"/>
        <v>100</v>
      </c>
      <c r="H175" s="503">
        <v>28450</v>
      </c>
      <c r="I175" s="499">
        <f t="shared" si="1"/>
        <v>100.85791264889392</v>
      </c>
      <c r="J175" s="499">
        <f t="shared" si="2"/>
        <v>100.85791264889392</v>
      </c>
      <c r="K175" s="504"/>
    </row>
    <row r="176" spans="1:11" ht="12.75" customHeight="1" x14ac:dyDescent="0.25">
      <c r="A176" s="781"/>
      <c r="B176" s="494"/>
      <c r="C176" s="500">
        <v>4360</v>
      </c>
      <c r="D176" s="899" t="s">
        <v>228</v>
      </c>
      <c r="E176" s="786">
        <v>4231</v>
      </c>
      <c r="F176" s="786">
        <v>4231</v>
      </c>
      <c r="G176" s="499">
        <f t="shared" si="0"/>
        <v>100</v>
      </c>
      <c r="H176" s="503">
        <v>3793</v>
      </c>
      <c r="I176" s="499">
        <f t="shared" si="1"/>
        <v>89.647837390687783</v>
      </c>
      <c r="J176" s="499">
        <f t="shared" si="2"/>
        <v>89.647837390687783</v>
      </c>
      <c r="K176" s="504"/>
    </row>
    <row r="177" spans="1:11" ht="12.75" customHeight="1" x14ac:dyDescent="0.25">
      <c r="A177" s="781"/>
      <c r="B177" s="494"/>
      <c r="C177" s="517">
        <v>4410</v>
      </c>
      <c r="D177" s="287" t="s">
        <v>54</v>
      </c>
      <c r="E177" s="787">
        <v>5080</v>
      </c>
      <c r="F177" s="787">
        <v>5080</v>
      </c>
      <c r="G177" s="787">
        <f t="shared" si="0"/>
        <v>100</v>
      </c>
      <c r="H177" s="788">
        <v>5080</v>
      </c>
      <c r="I177" s="787">
        <f t="shared" si="1"/>
        <v>100</v>
      </c>
      <c r="J177" s="787">
        <f t="shared" si="2"/>
        <v>100</v>
      </c>
      <c r="K177" s="504"/>
    </row>
    <row r="178" spans="1:11" ht="12.75" customHeight="1" x14ac:dyDescent="0.25">
      <c r="A178" s="781"/>
      <c r="B178" s="494"/>
      <c r="C178" s="517">
        <v>4420</v>
      </c>
      <c r="D178" s="180" t="s">
        <v>103</v>
      </c>
      <c r="E178" s="787">
        <v>500</v>
      </c>
      <c r="F178" s="787">
        <v>500</v>
      </c>
      <c r="G178" s="787">
        <f t="shared" si="0"/>
        <v>100</v>
      </c>
      <c r="H178" s="788">
        <v>500</v>
      </c>
      <c r="I178" s="787">
        <f t="shared" ref="I178" si="38">SUM(H178/F178*100)</f>
        <v>100</v>
      </c>
      <c r="J178" s="787">
        <f t="shared" ref="J178" si="39">SUM(H178/E178*100)</f>
        <v>100</v>
      </c>
      <c r="K178" s="504"/>
    </row>
    <row r="179" spans="1:11" ht="12.75" customHeight="1" x14ac:dyDescent="0.25">
      <c r="A179" s="781"/>
      <c r="B179" s="494"/>
      <c r="C179" s="500">
        <v>4440</v>
      </c>
      <c r="D179" s="287" t="s">
        <v>55</v>
      </c>
      <c r="E179" s="786">
        <v>91376</v>
      </c>
      <c r="F179" s="786">
        <v>91376</v>
      </c>
      <c r="G179" s="499">
        <f t="shared" si="0"/>
        <v>100</v>
      </c>
      <c r="H179" s="503">
        <v>47443</v>
      </c>
      <c r="I179" s="499">
        <f t="shared" si="1"/>
        <v>51.920635615478908</v>
      </c>
      <c r="J179" s="499">
        <f t="shared" si="2"/>
        <v>51.920635615478908</v>
      </c>
      <c r="K179" s="504"/>
    </row>
    <row r="180" spans="1:11" ht="12.75" hidden="1" customHeight="1" x14ac:dyDescent="0.25">
      <c r="A180" s="781"/>
      <c r="B180" s="494"/>
      <c r="C180" s="1015">
        <v>4520</v>
      </c>
      <c r="D180" s="559" t="s">
        <v>209</v>
      </c>
      <c r="E180" s="786"/>
      <c r="F180" s="786"/>
      <c r="G180" s="499" t="e">
        <f t="shared" si="0"/>
        <v>#DIV/0!</v>
      </c>
      <c r="H180" s="503">
        <v>0</v>
      </c>
      <c r="I180" s="499" t="e">
        <f t="shared" si="1"/>
        <v>#DIV/0!</v>
      </c>
      <c r="J180" s="499" t="e">
        <f t="shared" si="2"/>
        <v>#DIV/0!</v>
      </c>
      <c r="K180" s="504"/>
    </row>
    <row r="181" spans="1:11" ht="12.75" customHeight="1" x14ac:dyDescent="0.25">
      <c r="A181" s="781"/>
      <c r="B181" s="494"/>
      <c r="C181" s="188">
        <v>4610</v>
      </c>
      <c r="D181" s="270" t="s">
        <v>93</v>
      </c>
      <c r="E181" s="786">
        <v>142</v>
      </c>
      <c r="F181" s="786">
        <v>142</v>
      </c>
      <c r="G181" s="499">
        <f t="shared" si="0"/>
        <v>100</v>
      </c>
      <c r="H181" s="503">
        <v>142</v>
      </c>
      <c r="I181" s="787">
        <f t="shared" ref="I181" si="40">SUM(H181/F181*100)</f>
        <v>100</v>
      </c>
      <c r="J181" s="787">
        <f t="shared" ref="J181" si="41">SUM(H181/E181*100)</f>
        <v>100</v>
      </c>
      <c r="K181" s="504"/>
    </row>
    <row r="182" spans="1:11" ht="32.25" customHeight="1" x14ac:dyDescent="0.25">
      <c r="A182" s="781"/>
      <c r="B182" s="494"/>
      <c r="C182" s="188">
        <v>4700</v>
      </c>
      <c r="D182" s="189" t="s">
        <v>60</v>
      </c>
      <c r="E182" s="792">
        <v>5070</v>
      </c>
      <c r="F182" s="792">
        <v>5070</v>
      </c>
      <c r="G182" s="787">
        <f t="shared" si="0"/>
        <v>100</v>
      </c>
      <c r="H182" s="793">
        <v>5070</v>
      </c>
      <c r="I182" s="787">
        <f t="shared" si="1"/>
        <v>100</v>
      </c>
      <c r="J182" s="787">
        <f t="shared" si="2"/>
        <v>100</v>
      </c>
      <c r="K182" s="811"/>
    </row>
    <row r="183" spans="1:11" ht="28.5" hidden="1" customHeight="1" x14ac:dyDescent="0.25">
      <c r="A183" s="781"/>
      <c r="B183" s="494"/>
      <c r="C183" s="239">
        <v>6060</v>
      </c>
      <c r="D183" s="240" t="s">
        <v>214</v>
      </c>
      <c r="E183" s="798"/>
      <c r="F183" s="798"/>
      <c r="G183" s="799" t="e">
        <f t="shared" si="0"/>
        <v>#DIV/0!</v>
      </c>
      <c r="H183" s="829"/>
      <c r="I183" s="1016" t="e">
        <f>SUM(H183/F183*100)</f>
        <v>#DIV/0!</v>
      </c>
      <c r="J183" s="1016" t="e">
        <f>SUM(H183/E183*100)</f>
        <v>#DIV/0!</v>
      </c>
      <c r="K183" s="830"/>
    </row>
    <row r="184" spans="1:11" ht="15" customHeight="1" x14ac:dyDescent="0.25">
      <c r="A184" s="781"/>
      <c r="B184" s="494"/>
      <c r="C184" s="170"/>
      <c r="D184" s="493" t="s">
        <v>144</v>
      </c>
      <c r="E184" s="828">
        <f>SUM(E185:E203)</f>
        <v>204362</v>
      </c>
      <c r="F184" s="828">
        <f>SUM(F185:F203)</f>
        <v>204362</v>
      </c>
      <c r="G184" s="502">
        <f t="shared" si="0"/>
        <v>100</v>
      </c>
      <c r="H184" s="501">
        <f>SUM(H185:H203)</f>
        <v>2321</v>
      </c>
      <c r="I184" s="502">
        <f t="shared" si="1"/>
        <v>1.1357297344907566</v>
      </c>
      <c r="J184" s="1072">
        <f t="shared" si="2"/>
        <v>1.1357297344907566</v>
      </c>
      <c r="K184" s="1075"/>
    </row>
    <row r="185" spans="1:11" ht="12.75" customHeight="1" x14ac:dyDescent="0.25">
      <c r="A185" s="781"/>
      <c r="B185" s="494"/>
      <c r="C185" s="155">
        <v>3020</v>
      </c>
      <c r="D185" s="363" t="s">
        <v>37</v>
      </c>
      <c r="E185" s="805">
        <v>251</v>
      </c>
      <c r="F185" s="805">
        <v>251</v>
      </c>
      <c r="G185" s="513">
        <f t="shared" si="0"/>
        <v>100</v>
      </c>
      <c r="H185" s="1746">
        <v>0</v>
      </c>
      <c r="I185" s="1747">
        <f t="shared" si="1"/>
        <v>0</v>
      </c>
      <c r="J185" s="1747">
        <f t="shared" si="2"/>
        <v>0</v>
      </c>
      <c r="K185" s="514"/>
    </row>
    <row r="186" spans="1:11" ht="12.75" customHeight="1" x14ac:dyDescent="0.25">
      <c r="A186" s="781"/>
      <c r="B186" s="494"/>
      <c r="C186" s="188">
        <v>4010</v>
      </c>
      <c r="D186" s="287" t="s">
        <v>39</v>
      </c>
      <c r="E186" s="792">
        <v>132298</v>
      </c>
      <c r="F186" s="792">
        <v>132298</v>
      </c>
      <c r="G186" s="787">
        <f t="shared" si="0"/>
        <v>100</v>
      </c>
      <c r="H186" s="1513">
        <v>0</v>
      </c>
      <c r="I186" s="1514">
        <f t="shared" si="1"/>
        <v>0</v>
      </c>
      <c r="J186" s="1514">
        <f t="shared" si="2"/>
        <v>0</v>
      </c>
      <c r="K186" s="811"/>
    </row>
    <row r="187" spans="1:11" ht="12.75" customHeight="1" x14ac:dyDescent="0.25">
      <c r="A187" s="781"/>
      <c r="B187" s="494"/>
      <c r="C187" s="188">
        <v>4040</v>
      </c>
      <c r="D187" s="287" t="s">
        <v>41</v>
      </c>
      <c r="E187" s="792">
        <v>9988</v>
      </c>
      <c r="F187" s="792">
        <v>9988</v>
      </c>
      <c r="G187" s="787">
        <f t="shared" si="0"/>
        <v>100</v>
      </c>
      <c r="H187" s="793">
        <v>1940</v>
      </c>
      <c r="I187" s="787">
        <f t="shared" si="1"/>
        <v>19.423307969563478</v>
      </c>
      <c r="J187" s="787">
        <f t="shared" si="2"/>
        <v>19.423307969563478</v>
      </c>
      <c r="K187" s="811"/>
    </row>
    <row r="188" spans="1:11" ht="12.75" customHeight="1" x14ac:dyDescent="0.25">
      <c r="A188" s="781"/>
      <c r="B188" s="494"/>
      <c r="C188" s="188">
        <v>4110</v>
      </c>
      <c r="D188" s="287" t="s">
        <v>42</v>
      </c>
      <c r="E188" s="792">
        <v>26176</v>
      </c>
      <c r="F188" s="792">
        <v>26176</v>
      </c>
      <c r="G188" s="787">
        <f t="shared" si="0"/>
        <v>100</v>
      </c>
      <c r="H188" s="793">
        <v>333</v>
      </c>
      <c r="I188" s="787">
        <f t="shared" si="1"/>
        <v>1.2721577017114916</v>
      </c>
      <c r="J188" s="787">
        <f t="shared" si="2"/>
        <v>1.2721577017114916</v>
      </c>
      <c r="K188" s="811"/>
    </row>
    <row r="189" spans="1:11" ht="12.75" customHeight="1" x14ac:dyDescent="0.25">
      <c r="A189" s="781"/>
      <c r="B189" s="494"/>
      <c r="C189" s="188">
        <v>4120</v>
      </c>
      <c r="D189" s="287" t="s">
        <v>43</v>
      </c>
      <c r="E189" s="792">
        <v>3872</v>
      </c>
      <c r="F189" s="792">
        <v>3872</v>
      </c>
      <c r="G189" s="787">
        <f t="shared" si="0"/>
        <v>100</v>
      </c>
      <c r="H189" s="793">
        <v>48</v>
      </c>
      <c r="I189" s="787">
        <f t="shared" si="1"/>
        <v>1.2396694214876034</v>
      </c>
      <c r="J189" s="787">
        <f t="shared" si="2"/>
        <v>1.2396694214876034</v>
      </c>
      <c r="K189" s="811"/>
    </row>
    <row r="190" spans="1:11" ht="12.75" hidden="1" customHeight="1" x14ac:dyDescent="0.25">
      <c r="A190" s="781"/>
      <c r="B190" s="494"/>
      <c r="C190" s="188">
        <v>4170</v>
      </c>
      <c r="D190" s="287" t="s">
        <v>45</v>
      </c>
      <c r="E190" s="792"/>
      <c r="F190" s="792"/>
      <c r="G190" s="787" t="e">
        <f t="shared" si="0"/>
        <v>#DIV/0!</v>
      </c>
      <c r="H190" s="793"/>
      <c r="I190" s="787" t="e">
        <f t="shared" si="1"/>
        <v>#DIV/0!</v>
      </c>
      <c r="J190" s="787" t="e">
        <f t="shared" si="2"/>
        <v>#DIV/0!</v>
      </c>
      <c r="K190" s="811"/>
    </row>
    <row r="191" spans="1:11" ht="12.75" customHeight="1" x14ac:dyDescent="0.25">
      <c r="A191" s="781"/>
      <c r="B191" s="494"/>
      <c r="C191" s="188">
        <v>4170</v>
      </c>
      <c r="D191" s="287" t="s">
        <v>45</v>
      </c>
      <c r="E191" s="792">
        <v>32</v>
      </c>
      <c r="F191" s="792">
        <v>32</v>
      </c>
      <c r="G191" s="787">
        <f t="shared" si="0"/>
        <v>100</v>
      </c>
      <c r="H191" s="793"/>
      <c r="I191" s="1514">
        <f t="shared" si="1"/>
        <v>0</v>
      </c>
      <c r="J191" s="1514">
        <f t="shared" si="2"/>
        <v>0</v>
      </c>
      <c r="K191" s="811"/>
    </row>
    <row r="192" spans="1:11" ht="12.75" customHeight="1" x14ac:dyDescent="0.25">
      <c r="A192" s="781"/>
      <c r="B192" s="494"/>
      <c r="C192" s="188">
        <v>4210</v>
      </c>
      <c r="D192" s="287" t="s">
        <v>31</v>
      </c>
      <c r="E192" s="792">
        <v>4036</v>
      </c>
      <c r="F192" s="792">
        <v>4036</v>
      </c>
      <c r="G192" s="787">
        <f t="shared" si="0"/>
        <v>100</v>
      </c>
      <c r="H192" s="793"/>
      <c r="I192" s="1514">
        <f t="shared" si="1"/>
        <v>0</v>
      </c>
      <c r="J192" s="1514">
        <f t="shared" si="2"/>
        <v>0</v>
      </c>
      <c r="K192" s="811"/>
    </row>
    <row r="193" spans="1:11" ht="36.75" hidden="1" customHeight="1" x14ac:dyDescent="0.25">
      <c r="A193" s="781"/>
      <c r="B193" s="494"/>
      <c r="C193" s="188">
        <v>4230</v>
      </c>
      <c r="D193" s="812" t="s">
        <v>101</v>
      </c>
      <c r="E193" s="792"/>
      <c r="F193" s="792"/>
      <c r="G193" s="787" t="e">
        <f t="shared" si="0"/>
        <v>#DIV/0!</v>
      </c>
      <c r="H193" s="793"/>
      <c r="I193" s="1566" t="e">
        <f>SUM(H193/F193*100)</f>
        <v>#DIV/0!</v>
      </c>
      <c r="J193" s="1566" t="e">
        <f>SUM(H193/E193*100)</f>
        <v>#DIV/0!</v>
      </c>
      <c r="K193" s="811"/>
    </row>
    <row r="194" spans="1:11" ht="17.25" customHeight="1" x14ac:dyDescent="0.25">
      <c r="A194" s="781"/>
      <c r="B194" s="494"/>
      <c r="C194" s="188">
        <v>4240</v>
      </c>
      <c r="D194" s="465" t="s">
        <v>86</v>
      </c>
      <c r="E194" s="792">
        <v>96</v>
      </c>
      <c r="F194" s="792">
        <v>96</v>
      </c>
      <c r="G194" s="787">
        <f t="shared" si="0"/>
        <v>100</v>
      </c>
      <c r="H194" s="793"/>
      <c r="I194" s="1514">
        <f t="shared" si="1"/>
        <v>0</v>
      </c>
      <c r="J194" s="1514">
        <f t="shared" si="2"/>
        <v>0</v>
      </c>
      <c r="K194" s="811"/>
    </row>
    <row r="195" spans="1:11" ht="12.75" customHeight="1" x14ac:dyDescent="0.25">
      <c r="A195" s="781"/>
      <c r="B195" s="494"/>
      <c r="C195" s="188">
        <v>4260</v>
      </c>
      <c r="D195" s="287" t="s">
        <v>46</v>
      </c>
      <c r="E195" s="792">
        <v>13653</v>
      </c>
      <c r="F195" s="792">
        <v>13653</v>
      </c>
      <c r="G195" s="787">
        <f t="shared" si="0"/>
        <v>100</v>
      </c>
      <c r="H195" s="793"/>
      <c r="I195" s="1514">
        <f t="shared" si="1"/>
        <v>0</v>
      </c>
      <c r="J195" s="1514">
        <f t="shared" si="2"/>
        <v>0</v>
      </c>
      <c r="K195" s="811"/>
    </row>
    <row r="196" spans="1:11" ht="12.75" customHeight="1" x14ac:dyDescent="0.25">
      <c r="A196" s="781"/>
      <c r="B196" s="494"/>
      <c r="C196" s="188">
        <v>4270</v>
      </c>
      <c r="D196" s="287" t="s">
        <v>47</v>
      </c>
      <c r="E196" s="792">
        <v>560</v>
      </c>
      <c r="F196" s="792">
        <v>560</v>
      </c>
      <c r="G196" s="787">
        <f t="shared" si="0"/>
        <v>100</v>
      </c>
      <c r="H196" s="793"/>
      <c r="I196" s="1514">
        <f t="shared" si="1"/>
        <v>0</v>
      </c>
      <c r="J196" s="1514">
        <f t="shared" si="2"/>
        <v>0</v>
      </c>
      <c r="K196" s="811"/>
    </row>
    <row r="197" spans="1:11" ht="12.75" customHeight="1" x14ac:dyDescent="0.25">
      <c r="A197" s="781"/>
      <c r="B197" s="494"/>
      <c r="C197" s="188">
        <v>4280</v>
      </c>
      <c r="D197" s="287" t="s">
        <v>48</v>
      </c>
      <c r="E197" s="792">
        <v>227</v>
      </c>
      <c r="F197" s="792">
        <v>227</v>
      </c>
      <c r="G197" s="787">
        <f t="shared" si="0"/>
        <v>100</v>
      </c>
      <c r="H197" s="793"/>
      <c r="I197" s="1514">
        <f t="shared" si="1"/>
        <v>0</v>
      </c>
      <c r="J197" s="1514">
        <f t="shared" si="2"/>
        <v>0</v>
      </c>
      <c r="K197" s="811"/>
    </row>
    <row r="198" spans="1:11" ht="12.75" customHeight="1" x14ac:dyDescent="0.25">
      <c r="A198" s="781"/>
      <c r="B198" s="494"/>
      <c r="C198" s="188">
        <v>4300</v>
      </c>
      <c r="D198" s="195" t="s">
        <v>22</v>
      </c>
      <c r="E198" s="792">
        <v>4595</v>
      </c>
      <c r="F198" s="792">
        <v>4595</v>
      </c>
      <c r="G198" s="787">
        <f t="shared" si="0"/>
        <v>100</v>
      </c>
      <c r="H198" s="793"/>
      <c r="I198" s="1514">
        <f t="shared" si="1"/>
        <v>0</v>
      </c>
      <c r="J198" s="1514">
        <f t="shared" si="2"/>
        <v>0</v>
      </c>
      <c r="K198" s="811"/>
    </row>
    <row r="199" spans="1:11" ht="20.25" customHeight="1" x14ac:dyDescent="0.25">
      <c r="A199" s="781"/>
      <c r="B199" s="494"/>
      <c r="C199" s="188">
        <v>4360</v>
      </c>
      <c r="D199" s="899" t="s">
        <v>228</v>
      </c>
      <c r="E199" s="792">
        <v>522</v>
      </c>
      <c r="F199" s="792">
        <v>522</v>
      </c>
      <c r="G199" s="787">
        <f t="shared" si="0"/>
        <v>100</v>
      </c>
      <c r="H199" s="793"/>
      <c r="I199" s="1514">
        <f t="shared" si="1"/>
        <v>0</v>
      </c>
      <c r="J199" s="1514">
        <f t="shared" si="2"/>
        <v>0</v>
      </c>
      <c r="K199" s="811"/>
    </row>
    <row r="200" spans="1:11" ht="12.75" customHeight="1" x14ac:dyDescent="0.25">
      <c r="A200" s="781"/>
      <c r="B200" s="494"/>
      <c r="C200" s="188">
        <v>4410</v>
      </c>
      <c r="D200" s="287" t="s">
        <v>54</v>
      </c>
      <c r="E200" s="792">
        <v>310</v>
      </c>
      <c r="F200" s="792">
        <v>310</v>
      </c>
      <c r="G200" s="787">
        <f t="shared" si="0"/>
        <v>100</v>
      </c>
      <c r="H200" s="793"/>
      <c r="I200" s="1514">
        <f t="shared" si="1"/>
        <v>0</v>
      </c>
      <c r="J200" s="1514">
        <f t="shared" si="2"/>
        <v>0</v>
      </c>
      <c r="K200" s="811"/>
    </row>
    <row r="201" spans="1:11" ht="12.75" customHeight="1" x14ac:dyDescent="0.25">
      <c r="A201" s="781"/>
      <c r="B201" s="494"/>
      <c r="C201" s="188">
        <v>4440</v>
      </c>
      <c r="D201" s="287" t="s">
        <v>55</v>
      </c>
      <c r="E201" s="792">
        <v>7461</v>
      </c>
      <c r="F201" s="792">
        <v>7461</v>
      </c>
      <c r="G201" s="787">
        <f t="shared" si="0"/>
        <v>100</v>
      </c>
      <c r="H201" s="793"/>
      <c r="I201" s="1514">
        <f t="shared" si="1"/>
        <v>0</v>
      </c>
      <c r="J201" s="1514">
        <f t="shared" si="2"/>
        <v>0</v>
      </c>
      <c r="K201" s="811"/>
    </row>
    <row r="202" spans="1:11" ht="12.75" customHeight="1" x14ac:dyDescent="0.25">
      <c r="A202" s="781"/>
      <c r="B202" s="494"/>
      <c r="C202" s="188">
        <v>4480</v>
      </c>
      <c r="D202" s="287" t="s">
        <v>56</v>
      </c>
      <c r="E202" s="792">
        <v>60</v>
      </c>
      <c r="F202" s="792">
        <v>60</v>
      </c>
      <c r="G202" s="787">
        <f t="shared" si="0"/>
        <v>100</v>
      </c>
      <c r="H202" s="793"/>
      <c r="I202" s="1514">
        <f t="shared" si="1"/>
        <v>0</v>
      </c>
      <c r="J202" s="1514">
        <f t="shared" si="2"/>
        <v>0</v>
      </c>
      <c r="K202" s="811"/>
    </row>
    <row r="203" spans="1:11" ht="27.75" customHeight="1" x14ac:dyDescent="0.25">
      <c r="A203" s="781"/>
      <c r="B203" s="494"/>
      <c r="C203" s="155">
        <v>4700</v>
      </c>
      <c r="D203" s="156" t="s">
        <v>60</v>
      </c>
      <c r="E203" s="805">
        <v>225</v>
      </c>
      <c r="F203" s="805">
        <v>225</v>
      </c>
      <c r="G203" s="513">
        <f t="shared" si="0"/>
        <v>100</v>
      </c>
      <c r="H203" s="793"/>
      <c r="I203" s="1747">
        <f t="shared" si="1"/>
        <v>0</v>
      </c>
      <c r="J203" s="1747">
        <f t="shared" si="2"/>
        <v>0</v>
      </c>
      <c r="K203" s="514"/>
    </row>
    <row r="204" spans="1:11" s="31" customFormat="1" ht="15" customHeight="1" x14ac:dyDescent="0.25">
      <c r="A204" s="758"/>
      <c r="B204" s="1594">
        <v>80130</v>
      </c>
      <c r="C204" s="1594"/>
      <c r="D204" s="1586" t="s">
        <v>143</v>
      </c>
      <c r="E204" s="1595">
        <f>SUM(E205+E226+E246)</f>
        <v>779158</v>
      </c>
      <c r="F204" s="1595">
        <f>SUM(F205+F226+F246)</f>
        <v>779158</v>
      </c>
      <c r="G204" s="1583">
        <f t="shared" si="0"/>
        <v>100</v>
      </c>
      <c r="H204" s="1595">
        <f>SUM(H205+H226+H246)</f>
        <v>392697</v>
      </c>
      <c r="I204" s="1584">
        <f t="shared" si="1"/>
        <v>50.400175574145422</v>
      </c>
      <c r="J204" s="1584">
        <f t="shared" si="2"/>
        <v>50.400175574145422</v>
      </c>
      <c r="K204" s="1596"/>
    </row>
    <row r="205" spans="1:11" s="32" customFormat="1" ht="15" hidden="1" customHeight="1" x14ac:dyDescent="0.25">
      <c r="A205" s="781"/>
      <c r="B205" s="1597"/>
      <c r="C205" s="1585"/>
      <c r="D205" s="1586" t="s">
        <v>142</v>
      </c>
      <c r="E205" s="1595">
        <f>SUM(E206:E225)</f>
        <v>0</v>
      </c>
      <c r="F205" s="1595">
        <f>SUM(F206:F225)</f>
        <v>0</v>
      </c>
      <c r="G205" s="1583" t="e">
        <f>SUM(F205/E205*100)</f>
        <v>#DIV/0!</v>
      </c>
      <c r="H205" s="1598">
        <f>SUM(H206:H225)</f>
        <v>0</v>
      </c>
      <c r="I205" s="1584" t="e">
        <f t="shared" si="1"/>
        <v>#DIV/0!</v>
      </c>
      <c r="J205" s="1584" t="e">
        <f t="shared" si="2"/>
        <v>#DIV/0!</v>
      </c>
      <c r="K205" s="1587"/>
    </row>
    <row r="206" spans="1:11" s="32" customFormat="1" ht="12.75" hidden="1" customHeight="1" x14ac:dyDescent="0.25">
      <c r="A206" s="781"/>
      <c r="B206" s="494"/>
      <c r="C206" s="1588">
        <v>3020</v>
      </c>
      <c r="D206" s="1489" t="s">
        <v>37</v>
      </c>
      <c r="E206" s="1599"/>
      <c r="F206" s="1599"/>
      <c r="G206" s="1590" t="e">
        <f>SUM(F206/E206*100)</f>
        <v>#DIV/0!</v>
      </c>
      <c r="H206" s="1600"/>
      <c r="I206" s="1505" t="e">
        <f t="shared" si="1"/>
        <v>#DIV/0!</v>
      </c>
      <c r="J206" s="1505" t="e">
        <f t="shared" si="2"/>
        <v>#DIV/0!</v>
      </c>
      <c r="K206" s="1591"/>
    </row>
    <row r="207" spans="1:11" ht="12.75" hidden="1" customHeight="1" x14ac:dyDescent="0.25">
      <c r="A207" s="781"/>
      <c r="B207" s="494"/>
      <c r="C207" s="500">
        <v>4010</v>
      </c>
      <c r="D207" s="287" t="s">
        <v>39</v>
      </c>
      <c r="E207" s="786"/>
      <c r="F207" s="786"/>
      <c r="G207" s="499" t="e">
        <f t="shared" si="0"/>
        <v>#DIV/0!</v>
      </c>
      <c r="H207" s="503"/>
      <c r="I207" s="499" t="e">
        <f t="shared" si="1"/>
        <v>#DIV/0!</v>
      </c>
      <c r="J207" s="499" t="e">
        <f t="shared" si="2"/>
        <v>#DIV/0!</v>
      </c>
      <c r="K207" s="504"/>
    </row>
    <row r="208" spans="1:11" ht="12.75" hidden="1" customHeight="1" x14ac:dyDescent="0.25">
      <c r="A208" s="781"/>
      <c r="B208" s="494"/>
      <c r="C208" s="500">
        <v>4040</v>
      </c>
      <c r="D208" s="287" t="s">
        <v>41</v>
      </c>
      <c r="E208" s="786"/>
      <c r="F208" s="786"/>
      <c r="G208" s="499" t="e">
        <f t="shared" si="0"/>
        <v>#DIV/0!</v>
      </c>
      <c r="H208" s="503"/>
      <c r="I208" s="499" t="e">
        <f t="shared" si="1"/>
        <v>#DIV/0!</v>
      </c>
      <c r="J208" s="499" t="e">
        <f t="shared" si="2"/>
        <v>#DIV/0!</v>
      </c>
      <c r="K208" s="504"/>
    </row>
    <row r="209" spans="1:11" ht="12.75" hidden="1" customHeight="1" x14ac:dyDescent="0.25">
      <c r="A209" s="781"/>
      <c r="B209" s="494"/>
      <c r="C209" s="500">
        <v>4110</v>
      </c>
      <c r="D209" s="287" t="s">
        <v>42</v>
      </c>
      <c r="E209" s="786"/>
      <c r="F209" s="786"/>
      <c r="G209" s="499" t="e">
        <f t="shared" si="0"/>
        <v>#DIV/0!</v>
      </c>
      <c r="H209" s="503"/>
      <c r="I209" s="499" t="e">
        <f t="shared" si="1"/>
        <v>#DIV/0!</v>
      </c>
      <c r="J209" s="499" t="e">
        <f t="shared" si="2"/>
        <v>#DIV/0!</v>
      </c>
      <c r="K209" s="504"/>
    </row>
    <row r="210" spans="1:11" ht="12.75" hidden="1" customHeight="1" x14ac:dyDescent="0.25">
      <c r="A210" s="1017"/>
      <c r="B210" s="1303"/>
      <c r="C210" s="1018">
        <v>4120</v>
      </c>
      <c r="D210" s="1024" t="s">
        <v>43</v>
      </c>
      <c r="E210" s="823"/>
      <c r="F210" s="823"/>
      <c r="G210" s="824" t="e">
        <f t="shared" si="0"/>
        <v>#DIV/0!</v>
      </c>
      <c r="H210" s="825"/>
      <c r="I210" s="824" t="e">
        <f t="shared" si="1"/>
        <v>#DIV/0!</v>
      </c>
      <c r="J210" s="824" t="e">
        <f t="shared" si="2"/>
        <v>#DIV/0!</v>
      </c>
      <c r="K210" s="826"/>
    </row>
    <row r="211" spans="1:11" ht="12.75" hidden="1" customHeight="1" x14ac:dyDescent="0.25">
      <c r="A211" s="781"/>
      <c r="B211" s="494"/>
      <c r="C211" s="511">
        <v>4170</v>
      </c>
      <c r="D211" s="512" t="s">
        <v>45</v>
      </c>
      <c r="E211" s="901"/>
      <c r="F211" s="901"/>
      <c r="G211" s="902" t="e">
        <f t="shared" si="0"/>
        <v>#DIV/0!</v>
      </c>
      <c r="H211" s="903"/>
      <c r="I211" s="902" t="e">
        <f t="shared" si="1"/>
        <v>#DIV/0!</v>
      </c>
      <c r="J211" s="902" t="e">
        <f t="shared" si="2"/>
        <v>#DIV/0!</v>
      </c>
      <c r="K211" s="904"/>
    </row>
    <row r="212" spans="1:11" ht="12.75" hidden="1" customHeight="1" x14ac:dyDescent="0.25">
      <c r="A212" s="781"/>
      <c r="B212" s="494"/>
      <c r="C212" s="500">
        <v>4210</v>
      </c>
      <c r="D212" s="287" t="s">
        <v>31</v>
      </c>
      <c r="E212" s="786"/>
      <c r="F212" s="786"/>
      <c r="G212" s="499" t="e">
        <f t="shared" si="0"/>
        <v>#DIV/0!</v>
      </c>
      <c r="H212" s="503"/>
      <c r="I212" s="499" t="e">
        <f t="shared" si="1"/>
        <v>#DIV/0!</v>
      </c>
      <c r="J212" s="499" t="e">
        <f t="shared" si="2"/>
        <v>#DIV/0!</v>
      </c>
      <c r="K212" s="504"/>
    </row>
    <row r="213" spans="1:11" ht="12.75" hidden="1" customHeight="1" x14ac:dyDescent="0.25">
      <c r="A213" s="781"/>
      <c r="B213" s="494"/>
      <c r="C213" s="188">
        <v>4240</v>
      </c>
      <c r="D213" s="465" t="s">
        <v>86</v>
      </c>
      <c r="E213" s="786"/>
      <c r="F213" s="786"/>
      <c r="G213" s="499" t="e">
        <f t="shared" ref="G213" si="42">SUM(F213/E213*100)</f>
        <v>#DIV/0!</v>
      </c>
      <c r="H213" s="503"/>
      <c r="I213" s="499" t="e">
        <f t="shared" ref="I213" si="43">SUM(H213/F213*100)</f>
        <v>#DIV/0!</v>
      </c>
      <c r="J213" s="499" t="e">
        <f t="shared" ref="J213" si="44">SUM(H213/E213*100)</f>
        <v>#DIV/0!</v>
      </c>
      <c r="K213" s="504"/>
    </row>
    <row r="214" spans="1:11" ht="12.75" hidden="1" customHeight="1" x14ac:dyDescent="0.25">
      <c r="A214" s="781"/>
      <c r="B214" s="494"/>
      <c r="C214" s="500">
        <v>4260</v>
      </c>
      <c r="D214" s="287" t="s">
        <v>46</v>
      </c>
      <c r="E214" s="786"/>
      <c r="F214" s="786"/>
      <c r="G214" s="499" t="e">
        <f t="shared" si="0"/>
        <v>#DIV/0!</v>
      </c>
      <c r="H214" s="503"/>
      <c r="I214" s="499" t="e">
        <f t="shared" si="1"/>
        <v>#DIV/0!</v>
      </c>
      <c r="J214" s="499" t="e">
        <f t="shared" si="2"/>
        <v>#DIV/0!</v>
      </c>
      <c r="K214" s="504"/>
    </row>
    <row r="215" spans="1:11" ht="12.75" hidden="1" customHeight="1" x14ac:dyDescent="0.25">
      <c r="A215" s="781"/>
      <c r="B215" s="494"/>
      <c r="C215" s="500">
        <v>4270</v>
      </c>
      <c r="D215" s="287" t="s">
        <v>47</v>
      </c>
      <c r="E215" s="786"/>
      <c r="F215" s="786"/>
      <c r="G215" s="499" t="e">
        <f t="shared" si="0"/>
        <v>#DIV/0!</v>
      </c>
      <c r="H215" s="503"/>
      <c r="I215" s="499" t="e">
        <f t="shared" si="1"/>
        <v>#DIV/0!</v>
      </c>
      <c r="J215" s="499" t="e">
        <f t="shared" si="2"/>
        <v>#DIV/0!</v>
      </c>
      <c r="K215" s="504"/>
    </row>
    <row r="216" spans="1:11" ht="12.75" hidden="1" customHeight="1" x14ac:dyDescent="0.25">
      <c r="A216" s="781"/>
      <c r="B216" s="494"/>
      <c r="C216" s="500">
        <v>4280</v>
      </c>
      <c r="D216" s="287" t="s">
        <v>48</v>
      </c>
      <c r="E216" s="786"/>
      <c r="F216" s="786"/>
      <c r="G216" s="499" t="e">
        <f t="shared" si="0"/>
        <v>#DIV/0!</v>
      </c>
      <c r="H216" s="503"/>
      <c r="I216" s="499" t="e">
        <f t="shared" si="1"/>
        <v>#DIV/0!</v>
      </c>
      <c r="J216" s="499" t="e">
        <f t="shared" si="2"/>
        <v>#DIV/0!</v>
      </c>
      <c r="K216" s="504"/>
    </row>
    <row r="217" spans="1:11" ht="12.75" hidden="1" customHeight="1" x14ac:dyDescent="0.25">
      <c r="A217" s="781"/>
      <c r="B217" s="494"/>
      <c r="C217" s="500">
        <v>4300</v>
      </c>
      <c r="D217" s="195" t="s">
        <v>22</v>
      </c>
      <c r="E217" s="786"/>
      <c r="F217" s="786"/>
      <c r="G217" s="499" t="e">
        <f t="shared" si="0"/>
        <v>#DIV/0!</v>
      </c>
      <c r="H217" s="503"/>
      <c r="I217" s="499" t="e">
        <f t="shared" si="1"/>
        <v>#DIV/0!</v>
      </c>
      <c r="J217" s="499" t="e">
        <f t="shared" si="2"/>
        <v>#DIV/0!</v>
      </c>
      <c r="K217" s="504"/>
    </row>
    <row r="218" spans="1:11" ht="12.75" hidden="1" customHeight="1" x14ac:dyDescent="0.25">
      <c r="A218" s="781"/>
      <c r="B218" s="494"/>
      <c r="C218" s="500">
        <v>4360</v>
      </c>
      <c r="D218" s="899" t="s">
        <v>228</v>
      </c>
      <c r="E218" s="786"/>
      <c r="F218" s="786"/>
      <c r="G218" s="499" t="e">
        <f t="shared" si="0"/>
        <v>#DIV/0!</v>
      </c>
      <c r="H218" s="503"/>
      <c r="I218" s="499" t="e">
        <f t="shared" si="1"/>
        <v>#DIV/0!</v>
      </c>
      <c r="J218" s="499" t="e">
        <f t="shared" si="2"/>
        <v>#DIV/0!</v>
      </c>
      <c r="K218" s="504"/>
    </row>
    <row r="219" spans="1:11" ht="12.75" hidden="1" customHeight="1" x14ac:dyDescent="0.25">
      <c r="A219" s="781"/>
      <c r="B219" s="494"/>
      <c r="C219" s="500">
        <v>4410</v>
      </c>
      <c r="D219" s="287" t="s">
        <v>54</v>
      </c>
      <c r="E219" s="786"/>
      <c r="F219" s="786"/>
      <c r="G219" s="499" t="e">
        <f t="shared" si="0"/>
        <v>#DIV/0!</v>
      </c>
      <c r="H219" s="503"/>
      <c r="I219" s="499" t="e">
        <f t="shared" si="1"/>
        <v>#DIV/0!</v>
      </c>
      <c r="J219" s="499" t="e">
        <f t="shared" si="2"/>
        <v>#DIV/0!</v>
      </c>
      <c r="K219" s="504"/>
    </row>
    <row r="220" spans="1:11" ht="12.75" hidden="1" customHeight="1" x14ac:dyDescent="0.25">
      <c r="A220" s="781"/>
      <c r="B220" s="494"/>
      <c r="C220" s="188">
        <v>4420</v>
      </c>
      <c r="D220" s="180" t="s">
        <v>103</v>
      </c>
      <c r="E220" s="807"/>
      <c r="F220" s="807"/>
      <c r="G220" s="808" t="e">
        <f t="shared" si="0"/>
        <v>#DIV/0!</v>
      </c>
      <c r="H220" s="809"/>
      <c r="I220" s="808" t="e">
        <f t="shared" si="1"/>
        <v>#DIV/0!</v>
      </c>
      <c r="J220" s="808" t="e">
        <f t="shared" si="2"/>
        <v>#DIV/0!</v>
      </c>
      <c r="K220" s="810"/>
    </row>
    <row r="221" spans="1:11" ht="12.75" hidden="1" customHeight="1" x14ac:dyDescent="0.25">
      <c r="A221" s="781"/>
      <c r="B221" s="494"/>
      <c r="C221" s="806">
        <v>4440</v>
      </c>
      <c r="D221" s="519" t="s">
        <v>55</v>
      </c>
      <c r="E221" s="807"/>
      <c r="F221" s="807"/>
      <c r="G221" s="808" t="e">
        <f t="shared" si="0"/>
        <v>#DIV/0!</v>
      </c>
      <c r="H221" s="809"/>
      <c r="I221" s="808" t="e">
        <f t="shared" si="1"/>
        <v>#DIV/0!</v>
      </c>
      <c r="J221" s="808" t="e">
        <f t="shared" si="2"/>
        <v>#DIV/0!</v>
      </c>
      <c r="K221" s="810"/>
    </row>
    <row r="222" spans="1:11" ht="12.75" hidden="1" customHeight="1" x14ac:dyDescent="0.25">
      <c r="A222" s="781"/>
      <c r="B222" s="494"/>
      <c r="C222" s="500">
        <v>4480</v>
      </c>
      <c r="D222" s="287" t="s">
        <v>56</v>
      </c>
      <c r="E222" s="786"/>
      <c r="F222" s="786"/>
      <c r="G222" s="499" t="e">
        <f t="shared" si="0"/>
        <v>#DIV/0!</v>
      </c>
      <c r="H222" s="503"/>
      <c r="I222" s="499" t="e">
        <f t="shared" si="1"/>
        <v>#DIV/0!</v>
      </c>
      <c r="J222" s="499" t="e">
        <f t="shared" si="2"/>
        <v>#DIV/0!</v>
      </c>
      <c r="K222" s="504"/>
    </row>
    <row r="223" spans="1:11" ht="19.5" hidden="1" customHeight="1" x14ac:dyDescent="0.25">
      <c r="A223" s="781"/>
      <c r="B223" s="494"/>
      <c r="C223" s="188">
        <v>4610</v>
      </c>
      <c r="D223" s="270" t="s">
        <v>93</v>
      </c>
      <c r="E223" s="805"/>
      <c r="F223" s="805"/>
      <c r="G223" s="513" t="e">
        <f t="shared" si="0"/>
        <v>#DIV/0!</v>
      </c>
      <c r="H223" s="518"/>
      <c r="I223" s="513" t="e">
        <f t="shared" si="1"/>
        <v>#DIV/0!</v>
      </c>
      <c r="J223" s="513" t="e">
        <f t="shared" si="2"/>
        <v>#DIV/0!</v>
      </c>
      <c r="K223" s="514"/>
    </row>
    <row r="224" spans="1:11" ht="37.5" hidden="1" customHeight="1" x14ac:dyDescent="0.25">
      <c r="A224" s="781"/>
      <c r="B224" s="494"/>
      <c r="C224" s="794">
        <v>4700</v>
      </c>
      <c r="D224" s="164" t="s">
        <v>60</v>
      </c>
      <c r="E224" s="795"/>
      <c r="F224" s="795"/>
      <c r="G224" s="520" t="e">
        <f t="shared" si="0"/>
        <v>#DIV/0!</v>
      </c>
      <c r="H224" s="796"/>
      <c r="I224" s="520" t="e">
        <f t="shared" si="1"/>
        <v>#DIV/0!</v>
      </c>
      <c r="J224" s="520" t="e">
        <f t="shared" si="2"/>
        <v>#DIV/0!</v>
      </c>
      <c r="K224" s="521"/>
    </row>
    <row r="225" spans="1:11" ht="12.75" hidden="1" customHeight="1" x14ac:dyDescent="0.25">
      <c r="A225" s="781"/>
      <c r="B225" s="494"/>
      <c r="C225" s="815">
        <v>6050</v>
      </c>
      <c r="D225" s="816" t="s">
        <v>61</v>
      </c>
      <c r="E225" s="795"/>
      <c r="F225" s="795"/>
      <c r="G225" s="520" t="e">
        <f t="shared" si="0"/>
        <v>#DIV/0!</v>
      </c>
      <c r="H225" s="796"/>
      <c r="I225" s="520" t="e">
        <f t="shared" si="1"/>
        <v>#DIV/0!</v>
      </c>
      <c r="J225" s="520" t="e">
        <f t="shared" si="2"/>
        <v>#DIV/0!</v>
      </c>
      <c r="K225" s="521"/>
    </row>
    <row r="226" spans="1:11" s="34" customFormat="1" ht="15" customHeight="1" x14ac:dyDescent="0.25">
      <c r="A226" s="781"/>
      <c r="B226" s="494"/>
      <c r="C226" s="1601"/>
      <c r="D226" s="1586" t="s">
        <v>144</v>
      </c>
      <c r="E226" s="1602">
        <f>SUM(E227:E245)</f>
        <v>657248</v>
      </c>
      <c r="F226" s="1602">
        <f>SUM(F227:F245)</f>
        <v>657248</v>
      </c>
      <c r="G226" s="1584">
        <f t="shared" ref="G226:G245" si="45">SUM(F226/E226*100)</f>
        <v>100</v>
      </c>
      <c r="H226" s="1598">
        <f>SUM(H227:H245)</f>
        <v>347401</v>
      </c>
      <c r="I226" s="1584">
        <f t="shared" ref="I226:I245" si="46">SUM(H226/F226*100)</f>
        <v>52.856912459223913</v>
      </c>
      <c r="J226" s="1584">
        <f t="shared" ref="J226:J245" si="47">SUM(H226/E226*100)</f>
        <v>52.856912459223913</v>
      </c>
      <c r="K226" s="1603"/>
    </row>
    <row r="227" spans="1:11" s="34" customFormat="1" ht="12.75" customHeight="1" x14ac:dyDescent="0.25">
      <c r="A227" s="1017"/>
      <c r="B227" s="1303"/>
      <c r="C227" s="1604">
        <v>3020</v>
      </c>
      <c r="D227" s="1605" t="s">
        <v>37</v>
      </c>
      <c r="E227" s="1606">
        <v>1183</v>
      </c>
      <c r="F227" s="1606">
        <v>1183</v>
      </c>
      <c r="G227" s="1607">
        <f t="shared" si="45"/>
        <v>100</v>
      </c>
      <c r="H227" s="1608">
        <v>488</v>
      </c>
      <c r="I227" s="1607">
        <f t="shared" si="46"/>
        <v>41.251056635672015</v>
      </c>
      <c r="J227" s="1607">
        <f t="shared" si="47"/>
        <v>41.251056635672015</v>
      </c>
      <c r="K227" s="1609"/>
    </row>
    <row r="228" spans="1:11" ht="12.75" customHeight="1" x14ac:dyDescent="0.25">
      <c r="A228" s="781"/>
      <c r="B228" s="494"/>
      <c r="C228" s="511">
        <v>4010</v>
      </c>
      <c r="D228" s="512" t="s">
        <v>39</v>
      </c>
      <c r="E228" s="901">
        <v>424240</v>
      </c>
      <c r="F228" s="901">
        <v>424240</v>
      </c>
      <c r="G228" s="902">
        <f t="shared" si="45"/>
        <v>100</v>
      </c>
      <c r="H228" s="903">
        <v>218032</v>
      </c>
      <c r="I228" s="902">
        <f t="shared" si="46"/>
        <v>51.3935508202904</v>
      </c>
      <c r="J228" s="902">
        <f t="shared" si="47"/>
        <v>51.3935508202904</v>
      </c>
      <c r="K228" s="904"/>
    </row>
    <row r="229" spans="1:11" ht="12.75" customHeight="1" x14ac:dyDescent="0.25">
      <c r="A229" s="781"/>
      <c r="B229" s="494"/>
      <c r="C229" s="500">
        <v>4040</v>
      </c>
      <c r="D229" s="287" t="s">
        <v>41</v>
      </c>
      <c r="E229" s="786">
        <v>34736</v>
      </c>
      <c r="F229" s="786">
        <v>34736</v>
      </c>
      <c r="G229" s="499">
        <f t="shared" si="45"/>
        <v>100</v>
      </c>
      <c r="H229" s="503">
        <v>17289</v>
      </c>
      <c r="I229" s="499">
        <f t="shared" si="46"/>
        <v>49.772570244127131</v>
      </c>
      <c r="J229" s="499">
        <f t="shared" si="47"/>
        <v>49.772570244127131</v>
      </c>
      <c r="K229" s="504"/>
    </row>
    <row r="230" spans="1:11" ht="12.75" customHeight="1" x14ac:dyDescent="0.25">
      <c r="A230" s="781"/>
      <c r="B230" s="494"/>
      <c r="C230" s="500">
        <v>4110</v>
      </c>
      <c r="D230" s="287" t="s">
        <v>42</v>
      </c>
      <c r="E230" s="786">
        <v>81566</v>
      </c>
      <c r="F230" s="786">
        <v>81566</v>
      </c>
      <c r="G230" s="499">
        <f t="shared" si="45"/>
        <v>100</v>
      </c>
      <c r="H230" s="503">
        <v>40595</v>
      </c>
      <c r="I230" s="499">
        <f t="shared" si="46"/>
        <v>49.769511806389914</v>
      </c>
      <c r="J230" s="499">
        <f t="shared" si="47"/>
        <v>49.769511806389914</v>
      </c>
      <c r="K230" s="504"/>
    </row>
    <row r="231" spans="1:11" ht="12.75" customHeight="1" x14ac:dyDescent="0.25">
      <c r="A231" s="781"/>
      <c r="B231" s="494"/>
      <c r="C231" s="500">
        <v>4120</v>
      </c>
      <c r="D231" s="287" t="s">
        <v>43</v>
      </c>
      <c r="E231" s="786">
        <v>12064</v>
      </c>
      <c r="F231" s="786">
        <v>12064</v>
      </c>
      <c r="G231" s="499">
        <f t="shared" si="45"/>
        <v>100</v>
      </c>
      <c r="H231" s="503">
        <v>5786</v>
      </c>
      <c r="I231" s="499">
        <f t="shared" si="46"/>
        <v>47.960875331564992</v>
      </c>
      <c r="J231" s="499">
        <f t="shared" si="47"/>
        <v>47.960875331564992</v>
      </c>
      <c r="K231" s="504"/>
    </row>
    <row r="232" spans="1:11" ht="12.75" customHeight="1" x14ac:dyDescent="0.25">
      <c r="A232" s="781"/>
      <c r="B232" s="494"/>
      <c r="C232" s="806">
        <v>4170</v>
      </c>
      <c r="D232" s="519" t="s">
        <v>45</v>
      </c>
      <c r="E232" s="807">
        <v>102</v>
      </c>
      <c r="F232" s="807">
        <v>102</v>
      </c>
      <c r="G232" s="808">
        <f t="shared" si="45"/>
        <v>100</v>
      </c>
      <c r="H232" s="809">
        <v>220</v>
      </c>
      <c r="I232" s="808">
        <f t="shared" si="46"/>
        <v>215.68627450980392</v>
      </c>
      <c r="J232" s="808">
        <f t="shared" si="47"/>
        <v>215.68627450980392</v>
      </c>
      <c r="K232" s="810"/>
    </row>
    <row r="233" spans="1:11" ht="12.75" customHeight="1" x14ac:dyDescent="0.25">
      <c r="A233" s="781"/>
      <c r="B233" s="494"/>
      <c r="C233" s="500">
        <v>4210</v>
      </c>
      <c r="D233" s="287" t="s">
        <v>31</v>
      </c>
      <c r="E233" s="786">
        <v>12568</v>
      </c>
      <c r="F233" s="786">
        <v>12568</v>
      </c>
      <c r="G233" s="499">
        <f t="shared" si="45"/>
        <v>100</v>
      </c>
      <c r="H233" s="503">
        <v>10890</v>
      </c>
      <c r="I233" s="499">
        <f t="shared" si="46"/>
        <v>86.648631444939525</v>
      </c>
      <c r="J233" s="499">
        <f t="shared" si="47"/>
        <v>86.648631444939525</v>
      </c>
      <c r="K233" s="504"/>
    </row>
    <row r="234" spans="1:11" ht="33.75" hidden="1" customHeight="1" x14ac:dyDescent="0.25">
      <c r="A234" s="781"/>
      <c r="B234" s="494"/>
      <c r="C234" s="517">
        <v>4230</v>
      </c>
      <c r="D234" s="462" t="s">
        <v>101</v>
      </c>
      <c r="E234" s="792"/>
      <c r="F234" s="792"/>
      <c r="G234" s="787" t="e">
        <f t="shared" si="45"/>
        <v>#DIV/0!</v>
      </c>
      <c r="H234" s="793"/>
      <c r="I234" s="936" t="e">
        <f>SUM(H234/F234*100)</f>
        <v>#DIV/0!</v>
      </c>
      <c r="J234" s="936" t="e">
        <f>SUM(H234/E234*100)</f>
        <v>#DIV/0!</v>
      </c>
      <c r="K234" s="504"/>
    </row>
    <row r="235" spans="1:11" ht="12.75" customHeight="1" x14ac:dyDescent="0.25">
      <c r="A235" s="781"/>
      <c r="B235" s="494"/>
      <c r="C235" s="500">
        <v>4240</v>
      </c>
      <c r="D235" s="287" t="s">
        <v>86</v>
      </c>
      <c r="E235" s="786">
        <v>805</v>
      </c>
      <c r="F235" s="786">
        <v>805</v>
      </c>
      <c r="G235" s="499">
        <f t="shared" si="45"/>
        <v>100</v>
      </c>
      <c r="H235" s="503">
        <v>550</v>
      </c>
      <c r="I235" s="499">
        <f t="shared" si="46"/>
        <v>68.322981366459629</v>
      </c>
      <c r="J235" s="499">
        <f t="shared" si="47"/>
        <v>68.322981366459629</v>
      </c>
      <c r="K235" s="504"/>
    </row>
    <row r="236" spans="1:11" ht="12.75" customHeight="1" x14ac:dyDescent="0.25">
      <c r="A236" s="781"/>
      <c r="B236" s="494"/>
      <c r="C236" s="500">
        <v>4260</v>
      </c>
      <c r="D236" s="287" t="s">
        <v>46</v>
      </c>
      <c r="E236" s="786">
        <v>42508</v>
      </c>
      <c r="F236" s="786">
        <v>42508</v>
      </c>
      <c r="G236" s="499">
        <f t="shared" si="45"/>
        <v>100</v>
      </c>
      <c r="H236" s="503">
        <v>26378</v>
      </c>
      <c r="I236" s="499">
        <f t="shared" si="46"/>
        <v>62.054201562058907</v>
      </c>
      <c r="J236" s="499">
        <f t="shared" si="47"/>
        <v>62.054201562058907</v>
      </c>
      <c r="K236" s="504"/>
    </row>
    <row r="237" spans="1:11" ht="12.75" hidden="1" customHeight="1" x14ac:dyDescent="0.25">
      <c r="A237" s="781"/>
      <c r="B237" s="494"/>
      <c r="C237" s="500">
        <v>4270</v>
      </c>
      <c r="D237" s="287" t="s">
        <v>47</v>
      </c>
      <c r="E237" s="786"/>
      <c r="F237" s="786"/>
      <c r="G237" s="499" t="e">
        <f t="shared" si="45"/>
        <v>#DIV/0!</v>
      </c>
      <c r="H237" s="503"/>
      <c r="I237" s="499" t="e">
        <f t="shared" si="46"/>
        <v>#DIV/0!</v>
      </c>
      <c r="J237" s="499" t="e">
        <f t="shared" si="47"/>
        <v>#DIV/0!</v>
      </c>
      <c r="K237" s="504"/>
    </row>
    <row r="238" spans="1:11" ht="12.75" customHeight="1" x14ac:dyDescent="0.25">
      <c r="A238" s="781"/>
      <c r="B238" s="494"/>
      <c r="C238" s="500">
        <v>4270</v>
      </c>
      <c r="D238" s="287" t="s">
        <v>47</v>
      </c>
      <c r="E238" s="786">
        <v>1746</v>
      </c>
      <c r="F238" s="786">
        <v>1746</v>
      </c>
      <c r="G238" s="787">
        <f>SUM(F238/E238*100)</f>
        <v>100</v>
      </c>
      <c r="H238" s="503">
        <v>4719</v>
      </c>
      <c r="I238" s="499">
        <f t="shared" ref="I238" si="48">SUM(H238/F238*100)</f>
        <v>270.27491408934708</v>
      </c>
      <c r="J238" s="499">
        <f t="shared" ref="J238" si="49">SUM(H238/E238*100)</f>
        <v>270.27491408934708</v>
      </c>
      <c r="K238" s="504"/>
    </row>
    <row r="239" spans="1:11" ht="12.75" customHeight="1" x14ac:dyDescent="0.25">
      <c r="A239" s="781"/>
      <c r="B239" s="494"/>
      <c r="C239" s="500">
        <v>4280</v>
      </c>
      <c r="D239" s="287" t="s">
        <v>48</v>
      </c>
      <c r="E239" s="786">
        <v>4711</v>
      </c>
      <c r="F239" s="786">
        <v>4711</v>
      </c>
      <c r="G239" s="499">
        <f t="shared" si="45"/>
        <v>100</v>
      </c>
      <c r="H239" s="503">
        <v>1482</v>
      </c>
      <c r="I239" s="499">
        <f t="shared" si="46"/>
        <v>31.458289110592229</v>
      </c>
      <c r="J239" s="499">
        <f t="shared" si="47"/>
        <v>31.458289110592229</v>
      </c>
      <c r="K239" s="504"/>
    </row>
    <row r="240" spans="1:11" ht="12.75" customHeight="1" x14ac:dyDescent="0.25">
      <c r="A240" s="781"/>
      <c r="B240" s="494"/>
      <c r="C240" s="500">
        <v>4300</v>
      </c>
      <c r="D240" s="195" t="s">
        <v>22</v>
      </c>
      <c r="E240" s="786">
        <v>14486</v>
      </c>
      <c r="F240" s="786">
        <v>14486</v>
      </c>
      <c r="G240" s="499">
        <f t="shared" si="45"/>
        <v>100</v>
      </c>
      <c r="H240" s="503">
        <v>4828</v>
      </c>
      <c r="I240" s="499">
        <f t="shared" si="46"/>
        <v>33.328731188733954</v>
      </c>
      <c r="J240" s="499">
        <f t="shared" si="47"/>
        <v>33.328731188733954</v>
      </c>
      <c r="K240" s="504"/>
    </row>
    <row r="241" spans="1:11" ht="16.5" customHeight="1" x14ac:dyDescent="0.25">
      <c r="A241" s="781"/>
      <c r="B241" s="494"/>
      <c r="C241" s="517">
        <v>4360</v>
      </c>
      <c r="D241" s="899" t="s">
        <v>228</v>
      </c>
      <c r="E241" s="792">
        <v>1624</v>
      </c>
      <c r="F241" s="792">
        <v>1624</v>
      </c>
      <c r="G241" s="787">
        <f t="shared" si="45"/>
        <v>100</v>
      </c>
      <c r="H241" s="793">
        <v>891</v>
      </c>
      <c r="I241" s="787">
        <f t="shared" si="46"/>
        <v>54.864532019704434</v>
      </c>
      <c r="J241" s="792">
        <f t="shared" si="47"/>
        <v>54.864532019704434</v>
      </c>
      <c r="K241" s="811"/>
    </row>
    <row r="242" spans="1:11" ht="12.75" customHeight="1" x14ac:dyDescent="0.25">
      <c r="A242" s="781"/>
      <c r="B242" s="494"/>
      <c r="C242" s="500">
        <v>4410</v>
      </c>
      <c r="D242" s="287" t="s">
        <v>54</v>
      </c>
      <c r="E242" s="786">
        <v>766</v>
      </c>
      <c r="F242" s="786">
        <v>766</v>
      </c>
      <c r="G242" s="817">
        <f t="shared" si="45"/>
        <v>100</v>
      </c>
      <c r="H242" s="503">
        <v>550</v>
      </c>
      <c r="I242" s="817">
        <f t="shared" si="46"/>
        <v>71.801566579634468</v>
      </c>
      <c r="J242" s="817">
        <f t="shared" si="47"/>
        <v>71.801566579634468</v>
      </c>
      <c r="K242" s="504"/>
    </row>
    <row r="243" spans="1:11" ht="12.75" customHeight="1" x14ac:dyDescent="0.25">
      <c r="A243" s="781"/>
      <c r="B243" s="494"/>
      <c r="C243" s="500">
        <v>4440</v>
      </c>
      <c r="D243" s="287" t="s">
        <v>55</v>
      </c>
      <c r="E243" s="786">
        <v>23231</v>
      </c>
      <c r="F243" s="786">
        <v>23231</v>
      </c>
      <c r="G243" s="817">
        <f t="shared" si="45"/>
        <v>100</v>
      </c>
      <c r="H243" s="503">
        <v>14208</v>
      </c>
      <c r="I243" s="817">
        <f t="shared" si="46"/>
        <v>61.159657354397147</v>
      </c>
      <c r="J243" s="817">
        <f t="shared" si="47"/>
        <v>61.159657354397147</v>
      </c>
      <c r="K243" s="504"/>
    </row>
    <row r="244" spans="1:11" ht="12.75" customHeight="1" x14ac:dyDescent="0.25">
      <c r="A244" s="781"/>
      <c r="B244" s="494"/>
      <c r="C244" s="500">
        <v>4480</v>
      </c>
      <c r="D244" s="287" t="s">
        <v>56</v>
      </c>
      <c r="E244" s="786">
        <v>187</v>
      </c>
      <c r="F244" s="786">
        <v>187</v>
      </c>
      <c r="G244" s="817">
        <f t="shared" si="45"/>
        <v>100</v>
      </c>
      <c r="H244" s="503">
        <v>110</v>
      </c>
      <c r="I244" s="817">
        <f t="shared" si="46"/>
        <v>58.82352941176471</v>
      </c>
      <c r="J244" s="817">
        <f t="shared" si="47"/>
        <v>58.82352941176471</v>
      </c>
      <c r="K244" s="504"/>
    </row>
    <row r="245" spans="1:11" ht="33.75" customHeight="1" x14ac:dyDescent="0.25">
      <c r="A245" s="781"/>
      <c r="B245" s="494"/>
      <c r="C245" s="517">
        <v>4700</v>
      </c>
      <c r="D245" s="189" t="s">
        <v>60</v>
      </c>
      <c r="E245" s="787">
        <v>725</v>
      </c>
      <c r="F245" s="787">
        <v>725</v>
      </c>
      <c r="G245" s="792">
        <f t="shared" si="45"/>
        <v>100</v>
      </c>
      <c r="H245" s="788">
        <v>385</v>
      </c>
      <c r="I245" s="792">
        <f t="shared" si="46"/>
        <v>53.103448275862064</v>
      </c>
      <c r="J245" s="792">
        <f t="shared" si="47"/>
        <v>53.103448275862064</v>
      </c>
      <c r="K245" s="818"/>
    </row>
    <row r="246" spans="1:11" ht="15" customHeight="1" x14ac:dyDescent="0.25">
      <c r="A246" s="781"/>
      <c r="B246" s="494"/>
      <c r="C246" s="528"/>
      <c r="D246" s="493" t="s">
        <v>137</v>
      </c>
      <c r="E246" s="849">
        <f>SUM(E247:E256)</f>
        <v>121910</v>
      </c>
      <c r="F246" s="849">
        <f>SUM(F247:F256)</f>
        <v>121910</v>
      </c>
      <c r="G246" s="495">
        <f t="shared" ref="G246:G269" si="50">SUM(F246/E246*100)</f>
        <v>100</v>
      </c>
      <c r="H246" s="849">
        <f>SUM(H247:H256)</f>
        <v>45296</v>
      </c>
      <c r="I246" s="495">
        <f t="shared" ref="I246:I258" si="51">SUM(H246/F246*100)</f>
        <v>37.155278484127635</v>
      </c>
      <c r="J246" s="1077">
        <f t="shared" ref="J246:J258" si="52">SUM(H246/E246*100)</f>
        <v>37.155278484127635</v>
      </c>
      <c r="K246" s="1076"/>
    </row>
    <row r="247" spans="1:11" ht="60" customHeight="1" x14ac:dyDescent="0.25">
      <c r="A247" s="781"/>
      <c r="B247" s="494"/>
      <c r="C247" s="1205">
        <v>2320</v>
      </c>
      <c r="D247" s="1206" t="s">
        <v>164</v>
      </c>
      <c r="E247" s="1207">
        <v>28060</v>
      </c>
      <c r="F247" s="1207">
        <v>28060</v>
      </c>
      <c r="G247" s="787">
        <f t="shared" si="50"/>
        <v>100</v>
      </c>
      <c r="H247" s="1207">
        <v>20000</v>
      </c>
      <c r="I247" s="787">
        <f t="shared" ref="I247" si="53">SUM(H247/F247*100)</f>
        <v>71.275837491090527</v>
      </c>
      <c r="J247" s="787">
        <f t="shared" ref="J247" si="54">SUM(H247/E247*100)</f>
        <v>71.275837491090527</v>
      </c>
      <c r="K247" s="1209"/>
    </row>
    <row r="248" spans="1:11" ht="12.75" customHeight="1" x14ac:dyDescent="0.25">
      <c r="A248" s="781"/>
      <c r="B248" s="494"/>
      <c r="C248" s="500">
        <v>4010</v>
      </c>
      <c r="D248" s="287" t="s">
        <v>39</v>
      </c>
      <c r="E248" s="786">
        <v>80627</v>
      </c>
      <c r="F248" s="786">
        <v>80627</v>
      </c>
      <c r="G248" s="499">
        <f t="shared" si="50"/>
        <v>100</v>
      </c>
      <c r="H248" s="503">
        <v>20296</v>
      </c>
      <c r="I248" s="499">
        <f t="shared" si="51"/>
        <v>25.172708894042938</v>
      </c>
      <c r="J248" s="499">
        <f t="shared" si="52"/>
        <v>25.172708894042938</v>
      </c>
      <c r="K248" s="504"/>
    </row>
    <row r="249" spans="1:11" ht="12.75" hidden="1" customHeight="1" x14ac:dyDescent="0.25">
      <c r="A249" s="781"/>
      <c r="B249" s="494"/>
      <c r="C249" s="500">
        <v>4110</v>
      </c>
      <c r="D249" s="287" t="s">
        <v>42</v>
      </c>
      <c r="E249" s="786"/>
      <c r="F249" s="786"/>
      <c r="G249" s="499" t="e">
        <f t="shared" si="50"/>
        <v>#DIV/0!</v>
      </c>
      <c r="H249" s="503"/>
      <c r="I249" s="499" t="e">
        <f t="shared" si="51"/>
        <v>#DIV/0!</v>
      </c>
      <c r="J249" s="499" t="e">
        <f t="shared" si="52"/>
        <v>#DIV/0!</v>
      </c>
      <c r="K249" s="504"/>
    </row>
    <row r="250" spans="1:11" ht="12.75" customHeight="1" x14ac:dyDescent="0.25">
      <c r="A250" s="781"/>
      <c r="B250" s="494"/>
      <c r="C250" s="500">
        <v>4110</v>
      </c>
      <c r="D250" s="287" t="s">
        <v>42</v>
      </c>
      <c r="E250" s="786">
        <v>8192</v>
      </c>
      <c r="F250" s="786">
        <v>8192</v>
      </c>
      <c r="G250" s="499"/>
      <c r="H250" s="503"/>
      <c r="I250" s="499"/>
      <c r="J250" s="499"/>
      <c r="K250" s="504"/>
    </row>
    <row r="251" spans="1:11" ht="12.75" customHeight="1" x14ac:dyDescent="0.25">
      <c r="A251" s="781"/>
      <c r="B251" s="494"/>
      <c r="C251" s="500">
        <v>4120</v>
      </c>
      <c r="D251" s="287" t="s">
        <v>43</v>
      </c>
      <c r="E251" s="786">
        <v>31</v>
      </c>
      <c r="F251" s="786">
        <v>31</v>
      </c>
      <c r="G251" s="499"/>
      <c r="H251" s="503"/>
      <c r="I251" s="499"/>
      <c r="J251" s="499"/>
      <c r="K251" s="504"/>
    </row>
    <row r="252" spans="1:11" ht="12.75" customHeight="1" x14ac:dyDescent="0.25">
      <c r="A252" s="781"/>
      <c r="B252" s="494"/>
      <c r="C252" s="500">
        <v>4170</v>
      </c>
      <c r="D252" s="287" t="s">
        <v>45</v>
      </c>
      <c r="E252" s="786">
        <v>5000</v>
      </c>
      <c r="F252" s="786">
        <v>5000</v>
      </c>
      <c r="G252" s="499">
        <f t="shared" si="50"/>
        <v>100</v>
      </c>
      <c r="H252" s="503">
        <v>5000</v>
      </c>
      <c r="I252" s="499">
        <f t="shared" si="51"/>
        <v>100</v>
      </c>
      <c r="J252" s="499">
        <f t="shared" si="52"/>
        <v>100</v>
      </c>
      <c r="K252" s="504"/>
    </row>
    <row r="253" spans="1:11" ht="12.75" hidden="1" customHeight="1" x14ac:dyDescent="0.25">
      <c r="A253" s="781"/>
      <c r="B253" s="494"/>
      <c r="C253" s="500">
        <v>4270</v>
      </c>
      <c r="D253" s="287" t="s">
        <v>47</v>
      </c>
      <c r="E253" s="786"/>
      <c r="F253" s="786"/>
      <c r="G253" s="499" t="e">
        <f t="shared" si="50"/>
        <v>#DIV/0!</v>
      </c>
      <c r="H253" s="503"/>
      <c r="I253" s="499" t="e">
        <f t="shared" si="51"/>
        <v>#DIV/0!</v>
      </c>
      <c r="J253" s="499" t="e">
        <f t="shared" si="52"/>
        <v>#DIV/0!</v>
      </c>
      <c r="K253" s="504"/>
    </row>
    <row r="254" spans="1:11" ht="30" hidden="1" customHeight="1" x14ac:dyDescent="0.25">
      <c r="A254" s="781"/>
      <c r="B254" s="494"/>
      <c r="C254" s="517">
        <v>6060</v>
      </c>
      <c r="D254" s="189" t="s">
        <v>62</v>
      </c>
      <c r="E254" s="792"/>
      <c r="F254" s="792"/>
      <c r="G254" s="787" t="e">
        <f t="shared" si="50"/>
        <v>#DIV/0!</v>
      </c>
      <c r="H254" s="793"/>
      <c r="I254" s="787"/>
      <c r="J254" s="787"/>
      <c r="K254" s="811"/>
    </row>
    <row r="255" spans="1:11" ht="15" hidden="1" customHeight="1" x14ac:dyDescent="0.25">
      <c r="A255" s="781"/>
      <c r="B255" s="494"/>
      <c r="C255" s="517">
        <v>4210</v>
      </c>
      <c r="D255" s="287" t="s">
        <v>31</v>
      </c>
      <c r="E255" s="792"/>
      <c r="F255" s="792"/>
      <c r="G255" s="499" t="e">
        <f t="shared" si="50"/>
        <v>#DIV/0!</v>
      </c>
      <c r="H255" s="793"/>
      <c r="I255" s="787"/>
      <c r="J255" s="787"/>
      <c r="K255" s="811"/>
    </row>
    <row r="256" spans="1:11" ht="14.25" hidden="1" customHeight="1" x14ac:dyDescent="0.25">
      <c r="A256" s="781"/>
      <c r="B256" s="494"/>
      <c r="C256" s="491">
        <v>4260</v>
      </c>
      <c r="D256" s="287" t="s">
        <v>46</v>
      </c>
      <c r="E256" s="798"/>
      <c r="F256" s="798"/>
      <c r="G256" s="499" t="e">
        <f t="shared" si="50"/>
        <v>#DIV/0!</v>
      </c>
      <c r="H256" s="829"/>
      <c r="I256" s="799"/>
      <c r="J256" s="799"/>
      <c r="K256" s="830"/>
    </row>
    <row r="257" spans="1:11" s="31" customFormat="1" ht="15" customHeight="1" x14ac:dyDescent="0.25">
      <c r="A257" s="758"/>
      <c r="B257" s="492">
        <v>80134</v>
      </c>
      <c r="C257" s="492"/>
      <c r="D257" s="493" t="s">
        <v>145</v>
      </c>
      <c r="E257" s="848">
        <f>SUM(E258+E270)</f>
        <v>803592</v>
      </c>
      <c r="F257" s="848">
        <f>SUM(F258+F270)</f>
        <v>803592</v>
      </c>
      <c r="G257" s="846">
        <f t="shared" si="50"/>
        <v>100</v>
      </c>
      <c r="H257" s="850">
        <f>SUM(H258+H270)</f>
        <v>637117</v>
      </c>
      <c r="I257" s="502">
        <f t="shared" si="51"/>
        <v>79.283641449889998</v>
      </c>
      <c r="J257" s="1072">
        <f t="shared" si="52"/>
        <v>79.283641449889998</v>
      </c>
      <c r="K257" s="1075"/>
    </row>
    <row r="258" spans="1:11" s="32" customFormat="1" ht="15" customHeight="1" x14ac:dyDescent="0.25">
      <c r="A258" s="781"/>
      <c r="B258" s="494"/>
      <c r="C258" s="530"/>
      <c r="D258" s="493" t="s">
        <v>135</v>
      </c>
      <c r="E258" s="848">
        <f>SUM(E259:E269)</f>
        <v>803592</v>
      </c>
      <c r="F258" s="848">
        <f>SUM(F259:F269)</f>
        <v>803592</v>
      </c>
      <c r="G258" s="846">
        <f t="shared" si="50"/>
        <v>100</v>
      </c>
      <c r="H258" s="850">
        <f>SUM(H259:H269)</f>
        <v>637117</v>
      </c>
      <c r="I258" s="502">
        <f t="shared" si="51"/>
        <v>79.283641449889998</v>
      </c>
      <c r="J258" s="1072">
        <f t="shared" si="52"/>
        <v>79.283641449889998</v>
      </c>
      <c r="K258" s="1073"/>
    </row>
    <row r="259" spans="1:11" s="32" customFormat="1" ht="12.75" customHeight="1" x14ac:dyDescent="0.25">
      <c r="A259" s="781"/>
      <c r="B259" s="494"/>
      <c r="C259" s="496">
        <v>3020</v>
      </c>
      <c r="D259" s="122" t="s">
        <v>37</v>
      </c>
      <c r="E259" s="813">
        <v>900</v>
      </c>
      <c r="F259" s="813">
        <v>900</v>
      </c>
      <c r="G259" s="814">
        <f t="shared" si="50"/>
        <v>100</v>
      </c>
      <c r="H259" s="819">
        <v>900</v>
      </c>
      <c r="I259" s="820">
        <f t="shared" ref="I259:I269" si="55">SUM(H259/F259*100)</f>
        <v>100</v>
      </c>
      <c r="J259" s="1025">
        <f t="shared" ref="J259:J269" si="56">SUM(H259/E259*100)</f>
        <v>100</v>
      </c>
      <c r="K259" s="1026"/>
    </row>
    <row r="260" spans="1:11" ht="12.75" customHeight="1" x14ac:dyDescent="0.25">
      <c r="A260" s="781"/>
      <c r="B260" s="494"/>
      <c r="C260" s="500">
        <v>4010</v>
      </c>
      <c r="D260" s="287" t="s">
        <v>39</v>
      </c>
      <c r="E260" s="786">
        <v>514099</v>
      </c>
      <c r="F260" s="786">
        <v>514099</v>
      </c>
      <c r="G260" s="499">
        <f t="shared" si="50"/>
        <v>100</v>
      </c>
      <c r="H260" s="503">
        <v>389444</v>
      </c>
      <c r="I260" s="499">
        <f t="shared" si="55"/>
        <v>75.752724669762046</v>
      </c>
      <c r="J260" s="499">
        <f t="shared" si="56"/>
        <v>75.752724669762046</v>
      </c>
      <c r="K260" s="504"/>
    </row>
    <row r="261" spans="1:11" ht="12.75" customHeight="1" x14ac:dyDescent="0.25">
      <c r="A261" s="781"/>
      <c r="B261" s="494"/>
      <c r="C261" s="500">
        <v>4040</v>
      </c>
      <c r="D261" s="287" t="s">
        <v>41</v>
      </c>
      <c r="E261" s="786">
        <v>49000</v>
      </c>
      <c r="F261" s="786">
        <v>49000</v>
      </c>
      <c r="G261" s="499">
        <f t="shared" si="50"/>
        <v>100</v>
      </c>
      <c r="H261" s="503">
        <v>39600</v>
      </c>
      <c r="I261" s="499">
        <f t="shared" si="55"/>
        <v>80.816326530612244</v>
      </c>
      <c r="J261" s="499">
        <f t="shared" si="56"/>
        <v>80.816326530612244</v>
      </c>
      <c r="K261" s="504"/>
    </row>
    <row r="262" spans="1:11" ht="12.75" customHeight="1" x14ac:dyDescent="0.25">
      <c r="A262" s="781"/>
      <c r="B262" s="494"/>
      <c r="C262" s="500">
        <v>4110</v>
      </c>
      <c r="D262" s="287" t="s">
        <v>42</v>
      </c>
      <c r="E262" s="786">
        <v>97758</v>
      </c>
      <c r="F262" s="786">
        <v>97758</v>
      </c>
      <c r="G262" s="499">
        <f t="shared" si="50"/>
        <v>100</v>
      </c>
      <c r="H262" s="503">
        <v>75000</v>
      </c>
      <c r="I262" s="499">
        <f t="shared" si="55"/>
        <v>76.720063831093114</v>
      </c>
      <c r="J262" s="499">
        <f t="shared" si="56"/>
        <v>76.720063831093114</v>
      </c>
      <c r="K262" s="504"/>
    </row>
    <row r="263" spans="1:11" ht="12.75" customHeight="1" x14ac:dyDescent="0.25">
      <c r="A263" s="781"/>
      <c r="B263" s="494"/>
      <c r="C263" s="500">
        <v>4120</v>
      </c>
      <c r="D263" s="287" t="s">
        <v>43</v>
      </c>
      <c r="E263" s="786">
        <v>13798</v>
      </c>
      <c r="F263" s="786">
        <v>13798</v>
      </c>
      <c r="G263" s="499">
        <f t="shared" si="50"/>
        <v>100</v>
      </c>
      <c r="H263" s="503">
        <v>10500</v>
      </c>
      <c r="I263" s="499">
        <f t="shared" si="55"/>
        <v>76.097985215248585</v>
      </c>
      <c r="J263" s="499">
        <f t="shared" si="56"/>
        <v>76.097985215248585</v>
      </c>
      <c r="K263" s="504"/>
    </row>
    <row r="264" spans="1:11" ht="12.75" customHeight="1" x14ac:dyDescent="0.25">
      <c r="A264" s="781"/>
      <c r="B264" s="494"/>
      <c r="C264" s="500">
        <v>4210</v>
      </c>
      <c r="D264" s="287" t="s">
        <v>31</v>
      </c>
      <c r="E264" s="786">
        <v>21426</v>
      </c>
      <c r="F264" s="786">
        <v>21426</v>
      </c>
      <c r="G264" s="499">
        <f t="shared" si="50"/>
        <v>100</v>
      </c>
      <c r="H264" s="503">
        <v>21426</v>
      </c>
      <c r="I264" s="936">
        <f>SUM(H264/F264*100)</f>
        <v>100</v>
      </c>
      <c r="J264" s="936">
        <f>SUM(H264/E264*100)</f>
        <v>100</v>
      </c>
      <c r="K264" s="504"/>
    </row>
    <row r="265" spans="1:11" ht="12.75" customHeight="1" x14ac:dyDescent="0.25">
      <c r="A265" s="781"/>
      <c r="B265" s="494"/>
      <c r="C265" s="500">
        <v>4220</v>
      </c>
      <c r="D265" s="287" t="s">
        <v>158</v>
      </c>
      <c r="E265" s="786">
        <v>1500</v>
      </c>
      <c r="F265" s="786">
        <v>1500</v>
      </c>
      <c r="G265" s="499">
        <f t="shared" si="50"/>
        <v>100</v>
      </c>
      <c r="H265" s="503">
        <v>1500</v>
      </c>
      <c r="I265" s="936">
        <f>SUM(H265/F265*100)</f>
        <v>100</v>
      </c>
      <c r="J265" s="936">
        <f>SUM(H265/E265*100)</f>
        <v>100</v>
      </c>
      <c r="K265" s="504"/>
    </row>
    <row r="266" spans="1:11" ht="12.75" customHeight="1" x14ac:dyDescent="0.25">
      <c r="A266" s="781"/>
      <c r="B266" s="494"/>
      <c r="C266" s="500">
        <v>4240</v>
      </c>
      <c r="D266" s="287" t="s">
        <v>86</v>
      </c>
      <c r="E266" s="786">
        <v>41180</v>
      </c>
      <c r="F266" s="786">
        <v>41180</v>
      </c>
      <c r="G266" s="499">
        <f t="shared" si="50"/>
        <v>100</v>
      </c>
      <c r="H266" s="503">
        <v>41180</v>
      </c>
      <c r="I266" s="936">
        <f>SUM(H266/F266*100)</f>
        <v>100</v>
      </c>
      <c r="J266" s="936">
        <f>SUM(H266/E266*100)</f>
        <v>100</v>
      </c>
      <c r="K266" s="504"/>
    </row>
    <row r="267" spans="1:11" ht="12.75" customHeight="1" x14ac:dyDescent="0.25">
      <c r="A267" s="781"/>
      <c r="B267" s="494"/>
      <c r="C267" s="500">
        <v>4260</v>
      </c>
      <c r="D267" s="287" t="s">
        <v>46</v>
      </c>
      <c r="E267" s="786">
        <v>36717</v>
      </c>
      <c r="F267" s="786">
        <v>36717</v>
      </c>
      <c r="G267" s="499">
        <f t="shared" si="50"/>
        <v>100</v>
      </c>
      <c r="H267" s="503">
        <v>36717</v>
      </c>
      <c r="I267" s="936">
        <f>SUM(H267/F267*100)</f>
        <v>100</v>
      </c>
      <c r="J267" s="936">
        <f>SUM(H267/E267*100)</f>
        <v>100</v>
      </c>
      <c r="K267" s="504"/>
    </row>
    <row r="268" spans="1:11" ht="12.75" customHeight="1" x14ac:dyDescent="0.25">
      <c r="A268" s="781"/>
      <c r="B268" s="494"/>
      <c r="C268" s="500">
        <v>4440</v>
      </c>
      <c r="D268" s="287" t="s">
        <v>55</v>
      </c>
      <c r="E268" s="786">
        <v>18720</v>
      </c>
      <c r="F268" s="786">
        <v>18720</v>
      </c>
      <c r="G268" s="499">
        <f t="shared" si="50"/>
        <v>100</v>
      </c>
      <c r="H268" s="503">
        <v>14400</v>
      </c>
      <c r="I268" s="499">
        <f t="shared" si="55"/>
        <v>76.923076923076934</v>
      </c>
      <c r="J268" s="499">
        <f t="shared" si="56"/>
        <v>76.923076923076934</v>
      </c>
      <c r="K268" s="504"/>
    </row>
    <row r="269" spans="1:11" ht="12.75" customHeight="1" x14ac:dyDescent="0.25">
      <c r="A269" s="1017"/>
      <c r="B269" s="1303"/>
      <c r="C269" s="821">
        <v>4780</v>
      </c>
      <c r="D269" s="822" t="s">
        <v>136</v>
      </c>
      <c r="E269" s="823">
        <v>8494</v>
      </c>
      <c r="F269" s="823">
        <v>8494</v>
      </c>
      <c r="G269" s="824">
        <f t="shared" si="50"/>
        <v>100</v>
      </c>
      <c r="H269" s="825">
        <v>6450</v>
      </c>
      <c r="I269" s="824">
        <f t="shared" si="55"/>
        <v>75.935954791617604</v>
      </c>
      <c r="J269" s="824">
        <f t="shared" si="56"/>
        <v>75.935954791617604</v>
      </c>
      <c r="K269" s="826"/>
    </row>
    <row r="270" spans="1:11" ht="12.75" hidden="1" customHeight="1" x14ac:dyDescent="0.25">
      <c r="A270" s="781"/>
      <c r="B270" s="494"/>
      <c r="C270" s="494"/>
      <c r="D270" s="851" t="s">
        <v>137</v>
      </c>
      <c r="E270" s="836">
        <f>SUM(E271:E272)</f>
        <v>0</v>
      </c>
      <c r="F270" s="836">
        <f>SUM(F271:F272)</f>
        <v>0</v>
      </c>
      <c r="G270" s="837"/>
      <c r="H270" s="838">
        <f>SUM(H271:H272)</f>
        <v>0</v>
      </c>
      <c r="I270" s="837"/>
      <c r="J270" s="837"/>
      <c r="K270" s="834"/>
    </row>
    <row r="271" spans="1:11" ht="12.75" hidden="1" customHeight="1" x14ac:dyDescent="0.25">
      <c r="A271" s="781"/>
      <c r="B271" s="494"/>
      <c r="C271" s="1029">
        <v>4010</v>
      </c>
      <c r="D271" s="1030" t="s">
        <v>39</v>
      </c>
      <c r="E271" s="1031"/>
      <c r="F271" s="1031"/>
      <c r="G271" s="1032"/>
      <c r="H271" s="1033"/>
      <c r="I271" s="1032"/>
      <c r="J271" s="1032"/>
      <c r="K271" s="1034"/>
    </row>
    <row r="272" spans="1:11" ht="12.75" hidden="1" customHeight="1" x14ac:dyDescent="0.25">
      <c r="A272" s="781"/>
      <c r="B272" s="494"/>
      <c r="C272" s="511">
        <v>4110</v>
      </c>
      <c r="D272" s="512" t="s">
        <v>42</v>
      </c>
      <c r="E272" s="827"/>
      <c r="F272" s="827"/>
      <c r="G272" s="803"/>
      <c r="H272" s="802"/>
      <c r="I272" s="803"/>
      <c r="J272" s="803"/>
      <c r="K272" s="804"/>
    </row>
    <row r="273" spans="1:11" ht="15" customHeight="1" x14ac:dyDescent="0.25">
      <c r="A273" s="781"/>
      <c r="B273" s="492">
        <v>80146</v>
      </c>
      <c r="C273" s="492"/>
      <c r="D273" s="493" t="s">
        <v>146</v>
      </c>
      <c r="E273" s="828">
        <f>SUM(E274+E277+E281+E285+E289)</f>
        <v>58430</v>
      </c>
      <c r="F273" s="828">
        <f>SUM(F274+F277+F281+F285+F289)</f>
        <v>58430</v>
      </c>
      <c r="G273" s="502">
        <f t="shared" ref="G273:G292" si="57">SUM(F273/E273*100)</f>
        <v>100</v>
      </c>
      <c r="H273" s="501">
        <f>SUM(H274+H277+H281+H285+H289)</f>
        <v>36584</v>
      </c>
      <c r="I273" s="502">
        <f t="shared" ref="I273:I290" si="58">SUM(H273/F273*100)</f>
        <v>62.611672086257066</v>
      </c>
      <c r="J273" s="1072">
        <f t="shared" ref="J273:J290" si="59">SUM(H273/E273*100)</f>
        <v>62.611672086257066</v>
      </c>
      <c r="K273" s="1073"/>
    </row>
    <row r="274" spans="1:11" ht="15" customHeight="1" x14ac:dyDescent="0.25">
      <c r="A274" s="781"/>
      <c r="B274" s="494"/>
      <c r="C274" s="1027"/>
      <c r="D274" s="1035" t="s">
        <v>140</v>
      </c>
      <c r="E274" s="1036">
        <f>SUM(E275:E276)</f>
        <v>5000</v>
      </c>
      <c r="F274" s="1036">
        <f>SUM(F275:F276)</f>
        <v>5000</v>
      </c>
      <c r="G274" s="1037">
        <f t="shared" si="57"/>
        <v>100</v>
      </c>
      <c r="H274" s="1553">
        <f>SUM(H275:H276)</f>
        <v>0</v>
      </c>
      <c r="I274" s="1554">
        <f t="shared" si="58"/>
        <v>0</v>
      </c>
      <c r="J274" s="1554">
        <f t="shared" si="59"/>
        <v>0</v>
      </c>
      <c r="K274" s="1028"/>
    </row>
    <row r="275" spans="1:11" ht="12.75" hidden="1" customHeight="1" x14ac:dyDescent="0.25">
      <c r="A275" s="781"/>
      <c r="B275" s="494"/>
      <c r="C275" s="511">
        <v>4410</v>
      </c>
      <c r="D275" s="512" t="s">
        <v>54</v>
      </c>
      <c r="E275" s="901"/>
      <c r="F275" s="901"/>
      <c r="G275" s="902" t="e">
        <f t="shared" si="57"/>
        <v>#DIV/0!</v>
      </c>
      <c r="H275" s="1555"/>
      <c r="I275" s="1556" t="e">
        <f t="shared" si="58"/>
        <v>#DIV/0!</v>
      </c>
      <c r="J275" s="1556" t="e">
        <f t="shared" si="59"/>
        <v>#DIV/0!</v>
      </c>
      <c r="K275" s="904"/>
    </row>
    <row r="276" spans="1:11" ht="32.25" customHeight="1" x14ac:dyDescent="0.25">
      <c r="A276" s="781"/>
      <c r="B276" s="494"/>
      <c r="C276" s="491">
        <v>4700</v>
      </c>
      <c r="D276" s="558" t="s">
        <v>60</v>
      </c>
      <c r="E276" s="798">
        <v>5000</v>
      </c>
      <c r="F276" s="798">
        <v>5000</v>
      </c>
      <c r="G276" s="799">
        <f t="shared" si="57"/>
        <v>100</v>
      </c>
      <c r="H276" s="1557"/>
      <c r="I276" s="1558">
        <f t="shared" si="58"/>
        <v>0</v>
      </c>
      <c r="J276" s="1558">
        <f t="shared" si="59"/>
        <v>0</v>
      </c>
      <c r="K276" s="830"/>
    </row>
    <row r="277" spans="1:11" ht="15" customHeight="1" x14ac:dyDescent="0.25">
      <c r="A277" s="781"/>
      <c r="B277" s="494"/>
      <c r="C277" s="528"/>
      <c r="D277" s="493" t="s">
        <v>144</v>
      </c>
      <c r="E277" s="828">
        <f>SUM(E278:E280)</f>
        <v>10200</v>
      </c>
      <c r="F277" s="828">
        <f>SUM(F278:F280)</f>
        <v>10200</v>
      </c>
      <c r="G277" s="502">
        <f t="shared" si="57"/>
        <v>100</v>
      </c>
      <c r="H277" s="1559">
        <f>SUM(H278:H280)</f>
        <v>0</v>
      </c>
      <c r="I277" s="1560">
        <f t="shared" si="58"/>
        <v>0</v>
      </c>
      <c r="J277" s="1561">
        <f t="shared" si="59"/>
        <v>0</v>
      </c>
      <c r="K277" s="1076"/>
    </row>
    <row r="278" spans="1:11" ht="12.75" customHeight="1" x14ac:dyDescent="0.25">
      <c r="A278" s="781"/>
      <c r="B278" s="494"/>
      <c r="C278" s="782">
        <v>4300</v>
      </c>
      <c r="D278" s="831" t="s">
        <v>22</v>
      </c>
      <c r="E278" s="783">
        <v>1200</v>
      </c>
      <c r="F278" s="783">
        <v>1200</v>
      </c>
      <c r="G278" s="784">
        <f t="shared" si="57"/>
        <v>100</v>
      </c>
      <c r="H278" s="1562"/>
      <c r="I278" s="1563">
        <f t="shared" si="58"/>
        <v>0</v>
      </c>
      <c r="J278" s="1564">
        <f t="shared" si="59"/>
        <v>0</v>
      </c>
      <c r="K278" s="1034"/>
    </row>
    <row r="279" spans="1:11" ht="12.75" customHeight="1" x14ac:dyDescent="0.25">
      <c r="A279" s="781"/>
      <c r="B279" s="494"/>
      <c r="C279" s="500">
        <v>4410</v>
      </c>
      <c r="D279" s="287" t="s">
        <v>54</v>
      </c>
      <c r="E279" s="786">
        <v>4000</v>
      </c>
      <c r="F279" s="786">
        <v>4000</v>
      </c>
      <c r="G279" s="499">
        <f t="shared" si="57"/>
        <v>100</v>
      </c>
      <c r="H279" s="1511"/>
      <c r="I279" s="1512">
        <f t="shared" si="58"/>
        <v>0</v>
      </c>
      <c r="J279" s="1512">
        <f t="shared" si="59"/>
        <v>0</v>
      </c>
      <c r="K279" s="504"/>
    </row>
    <row r="280" spans="1:11" ht="30" customHeight="1" x14ac:dyDescent="0.25">
      <c r="A280" s="781"/>
      <c r="B280" s="494"/>
      <c r="C280" s="491">
        <v>4700</v>
      </c>
      <c r="D280" s="558" t="s">
        <v>60</v>
      </c>
      <c r="E280" s="798">
        <v>5000</v>
      </c>
      <c r="F280" s="798">
        <v>5000</v>
      </c>
      <c r="G280" s="799">
        <f t="shared" si="57"/>
        <v>100</v>
      </c>
      <c r="H280" s="1557"/>
      <c r="I280" s="1558">
        <f t="shared" si="58"/>
        <v>0</v>
      </c>
      <c r="J280" s="1558">
        <f t="shared" si="59"/>
        <v>0</v>
      </c>
      <c r="K280" s="830"/>
    </row>
    <row r="281" spans="1:11" ht="15" customHeight="1" x14ac:dyDescent="0.25">
      <c r="A281" s="781"/>
      <c r="B281" s="494"/>
      <c r="C281" s="528"/>
      <c r="D281" s="493" t="s">
        <v>142</v>
      </c>
      <c r="E281" s="828">
        <f>SUM(E282:E284)</f>
        <v>11300</v>
      </c>
      <c r="F281" s="828">
        <f>SUM(F282:F284)</f>
        <v>11300</v>
      </c>
      <c r="G281" s="502">
        <f t="shared" si="57"/>
        <v>100</v>
      </c>
      <c r="H281" s="1559">
        <f>SUM(H282:H284)</f>
        <v>0</v>
      </c>
      <c r="I281" s="1560">
        <f t="shared" si="58"/>
        <v>0</v>
      </c>
      <c r="J281" s="1561">
        <f t="shared" si="59"/>
        <v>0</v>
      </c>
      <c r="K281" s="1074"/>
    </row>
    <row r="282" spans="1:11" ht="12.75" hidden="1" customHeight="1" x14ac:dyDescent="0.25">
      <c r="A282" s="781"/>
      <c r="B282" s="494"/>
      <c r="C282" s="782">
        <v>4300</v>
      </c>
      <c r="D282" s="831" t="s">
        <v>22</v>
      </c>
      <c r="E282" s="786"/>
      <c r="F282" s="786"/>
      <c r="G282" s="499" t="e">
        <f t="shared" si="57"/>
        <v>#DIV/0!</v>
      </c>
      <c r="H282" s="1511"/>
      <c r="I282" s="1512" t="e">
        <f t="shared" si="58"/>
        <v>#DIV/0!</v>
      </c>
      <c r="J282" s="1512" t="e">
        <f t="shared" si="59"/>
        <v>#DIV/0!</v>
      </c>
      <c r="K282" s="504"/>
    </row>
    <row r="283" spans="1:11" ht="12.75" hidden="1" customHeight="1" x14ac:dyDescent="0.25">
      <c r="A283" s="781"/>
      <c r="B283" s="494"/>
      <c r="C283" s="500">
        <v>4410</v>
      </c>
      <c r="D283" s="287" t="s">
        <v>54</v>
      </c>
      <c r="E283" s="807"/>
      <c r="F283" s="807"/>
      <c r="G283" s="808" t="e">
        <f t="shared" si="57"/>
        <v>#DIV/0!</v>
      </c>
      <c r="H283" s="1565"/>
      <c r="I283" s="1566" t="e">
        <f>SUM(H283/F283*100)</f>
        <v>#DIV/0!</v>
      </c>
      <c r="J283" s="1566" t="e">
        <f>SUM(H283/E283*100)</f>
        <v>#DIV/0!</v>
      </c>
      <c r="K283" s="810"/>
    </row>
    <row r="284" spans="1:11" ht="33.6" customHeight="1" x14ac:dyDescent="0.25">
      <c r="A284" s="781"/>
      <c r="B284" s="494"/>
      <c r="C284" s="491">
        <v>4700</v>
      </c>
      <c r="D284" s="558" t="s">
        <v>60</v>
      </c>
      <c r="E284" s="798">
        <v>11300</v>
      </c>
      <c r="F284" s="798">
        <v>11300</v>
      </c>
      <c r="G284" s="799">
        <f t="shared" si="57"/>
        <v>100</v>
      </c>
      <c r="H284" s="1557"/>
      <c r="I284" s="1558">
        <f t="shared" si="58"/>
        <v>0</v>
      </c>
      <c r="J284" s="1558">
        <f t="shared" si="59"/>
        <v>0</v>
      </c>
      <c r="K284" s="830"/>
    </row>
    <row r="285" spans="1:11" ht="15" customHeight="1" x14ac:dyDescent="0.25">
      <c r="A285" s="781"/>
      <c r="B285" s="494"/>
      <c r="C285" s="528"/>
      <c r="D285" s="493" t="s">
        <v>135</v>
      </c>
      <c r="E285" s="828">
        <f>SUM(E286:E288)</f>
        <v>12000</v>
      </c>
      <c r="F285" s="828">
        <f>SUM(F286:F288)</f>
        <v>12000</v>
      </c>
      <c r="G285" s="502">
        <f t="shared" si="57"/>
        <v>100</v>
      </c>
      <c r="H285" s="1559">
        <f>SUM(H286:H288)</f>
        <v>0</v>
      </c>
      <c r="I285" s="1560">
        <f t="shared" si="58"/>
        <v>0</v>
      </c>
      <c r="J285" s="1561">
        <f t="shared" si="59"/>
        <v>0</v>
      </c>
      <c r="K285" s="1074"/>
    </row>
    <row r="286" spans="1:11" ht="12.75" hidden="1" customHeight="1" x14ac:dyDescent="0.25">
      <c r="A286" s="781"/>
      <c r="B286" s="494"/>
      <c r="C286" s="782">
        <v>4300</v>
      </c>
      <c r="D286" s="831" t="s">
        <v>22</v>
      </c>
      <c r="E286" s="783"/>
      <c r="F286" s="783"/>
      <c r="G286" s="784" t="e">
        <f t="shared" si="57"/>
        <v>#DIV/0!</v>
      </c>
      <c r="H286" s="1562"/>
      <c r="I286" s="1563" t="e">
        <f t="shared" si="58"/>
        <v>#DIV/0!</v>
      </c>
      <c r="J286" s="1564" t="e">
        <f t="shared" si="59"/>
        <v>#DIV/0!</v>
      </c>
      <c r="K286" s="1034"/>
    </row>
    <row r="287" spans="1:11" ht="12.75" customHeight="1" x14ac:dyDescent="0.25">
      <c r="A287" s="781"/>
      <c r="B287" s="494"/>
      <c r="C287" s="500">
        <v>4410</v>
      </c>
      <c r="D287" s="287" t="s">
        <v>54</v>
      </c>
      <c r="E287" s="786">
        <v>4000</v>
      </c>
      <c r="F287" s="786">
        <v>4000</v>
      </c>
      <c r="G287" s="499">
        <f t="shared" si="57"/>
        <v>100</v>
      </c>
      <c r="H287" s="1511"/>
      <c r="I287" s="1512">
        <f t="shared" si="58"/>
        <v>0</v>
      </c>
      <c r="J287" s="1512">
        <f t="shared" si="59"/>
        <v>0</v>
      </c>
      <c r="K287" s="504"/>
    </row>
    <row r="288" spans="1:11" ht="38.25" customHeight="1" x14ac:dyDescent="0.25">
      <c r="A288" s="781"/>
      <c r="B288" s="494"/>
      <c r="C288" s="491">
        <v>4700</v>
      </c>
      <c r="D288" s="240" t="s">
        <v>60</v>
      </c>
      <c r="E288" s="798">
        <v>8000</v>
      </c>
      <c r="F288" s="798">
        <v>8000</v>
      </c>
      <c r="G288" s="799">
        <f t="shared" si="57"/>
        <v>100</v>
      </c>
      <c r="H288" s="1557"/>
      <c r="I288" s="1558">
        <f t="shared" si="58"/>
        <v>0</v>
      </c>
      <c r="J288" s="1558">
        <f t="shared" si="59"/>
        <v>0</v>
      </c>
      <c r="K288" s="830"/>
    </row>
    <row r="289" spans="1:11" ht="15" customHeight="1" x14ac:dyDescent="0.25">
      <c r="A289" s="781"/>
      <c r="B289" s="494"/>
      <c r="C289" s="530"/>
      <c r="D289" s="493" t="s">
        <v>137</v>
      </c>
      <c r="E289" s="828">
        <f>SUM(E290:E292)</f>
        <v>19930</v>
      </c>
      <c r="F289" s="828">
        <f>SUM(F290:F292)</f>
        <v>19930</v>
      </c>
      <c r="G289" s="502">
        <f t="shared" si="57"/>
        <v>100</v>
      </c>
      <c r="H289" s="501">
        <f>SUM(H290:H292)</f>
        <v>36584</v>
      </c>
      <c r="I289" s="502">
        <f t="shared" si="58"/>
        <v>183.56246864024084</v>
      </c>
      <c r="J289" s="1072">
        <f t="shared" si="59"/>
        <v>183.56246864024084</v>
      </c>
      <c r="K289" s="1075"/>
    </row>
    <row r="290" spans="1:11" ht="12.75" customHeight="1" x14ac:dyDescent="0.25">
      <c r="A290" s="781"/>
      <c r="B290" s="494"/>
      <c r="C290" s="1264">
        <v>4300</v>
      </c>
      <c r="D290" s="1265" t="s">
        <v>22</v>
      </c>
      <c r="E290" s="1207">
        <v>19930</v>
      </c>
      <c r="F290" s="1207">
        <v>19930</v>
      </c>
      <c r="G290" s="1208">
        <f t="shared" si="57"/>
        <v>100</v>
      </c>
      <c r="H290" s="1343">
        <v>16584</v>
      </c>
      <c r="I290" s="1208">
        <f t="shared" si="58"/>
        <v>83.211239337681889</v>
      </c>
      <c r="J290" s="1208">
        <f t="shared" si="59"/>
        <v>83.211239337681889</v>
      </c>
      <c r="K290" s="1344"/>
    </row>
    <row r="291" spans="1:11" ht="12.75" hidden="1" customHeight="1" x14ac:dyDescent="0.25">
      <c r="A291" s="781"/>
      <c r="B291" s="494"/>
      <c r="C291" s="500">
        <v>4410</v>
      </c>
      <c r="D291" s="287" t="s">
        <v>54</v>
      </c>
      <c r="E291" s="792"/>
      <c r="F291" s="792"/>
      <c r="G291" s="499" t="e">
        <f t="shared" si="57"/>
        <v>#DIV/0!</v>
      </c>
      <c r="H291" s="181"/>
      <c r="I291" s="936" t="e">
        <f>SUM(H291/F291*100)</f>
        <v>#DIV/0!</v>
      </c>
      <c r="J291" s="936" t="e">
        <f>SUM(H291/E291*100)</f>
        <v>#DIV/0!</v>
      </c>
      <c r="K291" s="811"/>
    </row>
    <row r="292" spans="1:11" ht="26.25" customHeight="1" x14ac:dyDescent="0.25">
      <c r="A292" s="781"/>
      <c r="B292" s="494"/>
      <c r="C292" s="491">
        <v>4700</v>
      </c>
      <c r="D292" s="240" t="s">
        <v>60</v>
      </c>
      <c r="E292" s="798"/>
      <c r="F292" s="798"/>
      <c r="G292" s="1567" t="e">
        <f t="shared" si="57"/>
        <v>#DIV/0!</v>
      </c>
      <c r="H292" s="1271">
        <v>20000</v>
      </c>
      <c r="I292" s="1568" t="e">
        <f>SUM(H292/F292*100)</f>
        <v>#DIV/0!</v>
      </c>
      <c r="J292" s="1568" t="e">
        <f>SUM(H292/E292*100)</f>
        <v>#DIV/0!</v>
      </c>
      <c r="K292" s="830"/>
    </row>
    <row r="293" spans="1:11" ht="28.2" customHeight="1" x14ac:dyDescent="0.25">
      <c r="A293" s="781"/>
      <c r="B293" s="1367">
        <v>80151</v>
      </c>
      <c r="C293" s="1367"/>
      <c r="D293" s="1366" t="s">
        <v>263</v>
      </c>
      <c r="E293" s="1368">
        <f>SUM(E294)</f>
        <v>38000</v>
      </c>
      <c r="F293" s="1369">
        <f>SUM(F294)</f>
        <v>38000</v>
      </c>
      <c r="G293" s="846">
        <f t="shared" ref="G293:G294" si="60">SUM(F293/E293*100)</f>
        <v>100</v>
      </c>
      <c r="H293" s="1370">
        <f>SUM(H294)</f>
        <v>57000</v>
      </c>
      <c r="I293" s="502">
        <f t="shared" ref="I293:I294" si="61">SUM(H293/F293*100)</f>
        <v>150</v>
      </c>
      <c r="J293" s="1072">
        <f t="shared" ref="J293:J294" si="62">SUM(H293/E293*100)</f>
        <v>150</v>
      </c>
      <c r="K293" s="1336"/>
    </row>
    <row r="294" spans="1:11" ht="28.2" customHeight="1" x14ac:dyDescent="0.25">
      <c r="A294" s="781"/>
      <c r="B294" s="1303"/>
      <c r="C294" s="1303">
        <v>2540</v>
      </c>
      <c r="D294" s="1319" t="s">
        <v>262</v>
      </c>
      <c r="E294" s="1304">
        <v>38000</v>
      </c>
      <c r="F294" s="1304">
        <v>38000</v>
      </c>
      <c r="G294" s="1389">
        <f t="shared" si="60"/>
        <v>100</v>
      </c>
      <c r="H294" s="1039">
        <v>57000</v>
      </c>
      <c r="I294" s="902">
        <f t="shared" si="61"/>
        <v>150</v>
      </c>
      <c r="J294" s="902">
        <f t="shared" si="62"/>
        <v>150</v>
      </c>
      <c r="K294" s="1323"/>
    </row>
    <row r="295" spans="1:11" ht="128.4" customHeight="1" x14ac:dyDescent="0.25">
      <c r="A295" s="781"/>
      <c r="B295" s="1367">
        <v>80152</v>
      </c>
      <c r="C295" s="1367"/>
      <c r="D295" s="1381" t="s">
        <v>256</v>
      </c>
      <c r="E295" s="1241">
        <f t="shared" ref="E295:F295" si="63">SUM(E296+E305+E323)</f>
        <v>44860</v>
      </c>
      <c r="F295" s="1241">
        <f t="shared" si="63"/>
        <v>44860</v>
      </c>
      <c r="G295" s="1583">
        <f t="shared" ref="G295:G296" si="64">SUM(F295/E295*100)</f>
        <v>100</v>
      </c>
      <c r="H295" s="1382">
        <f>SUM(H296+H305+H323)</f>
        <v>44860</v>
      </c>
      <c r="I295" s="1584">
        <f t="shared" ref="I295:I296" si="65">SUM(H295/F295*100)</f>
        <v>100</v>
      </c>
      <c r="J295" s="1584">
        <f t="shared" ref="J295:J296" si="66">SUM(H295/E295*100)</f>
        <v>100</v>
      </c>
      <c r="K295" s="1383"/>
    </row>
    <row r="296" spans="1:11" ht="19.95" hidden="1" customHeight="1" x14ac:dyDescent="0.25">
      <c r="A296" s="781"/>
      <c r="B296" s="1266"/>
      <c r="C296" s="1266"/>
      <c r="D296" s="1267" t="s">
        <v>140</v>
      </c>
      <c r="E296" s="1384">
        <f t="shared" ref="E296:F296" si="67">SUM(E297:E304)</f>
        <v>0</v>
      </c>
      <c r="F296" s="1384">
        <f t="shared" si="67"/>
        <v>0</v>
      </c>
      <c r="G296" s="1583" t="e">
        <f t="shared" si="64"/>
        <v>#DIV/0!</v>
      </c>
      <c r="H296" s="1365">
        <f>SUM(H297:H304)</f>
        <v>0</v>
      </c>
      <c r="I296" s="902" t="e">
        <f t="shared" si="65"/>
        <v>#DIV/0!</v>
      </c>
      <c r="J296" s="902" t="e">
        <f t="shared" si="66"/>
        <v>#DIV/0!</v>
      </c>
      <c r="K296" s="1268"/>
    </row>
    <row r="297" spans="1:11" ht="12.75" hidden="1" customHeight="1" x14ac:dyDescent="0.25">
      <c r="A297" s="781"/>
      <c r="B297" s="494"/>
      <c r="C297" s="1272">
        <v>4010</v>
      </c>
      <c r="D297" s="1273" t="s">
        <v>39</v>
      </c>
      <c r="E297" s="927"/>
      <c r="F297" s="927"/>
      <c r="G297" s="1274"/>
      <c r="H297" s="1107"/>
      <c r="I297" s="1274"/>
      <c r="J297" s="1274"/>
      <c r="K297" s="1275"/>
    </row>
    <row r="298" spans="1:11" ht="12.75" hidden="1" customHeight="1" x14ac:dyDescent="0.25">
      <c r="A298" s="781"/>
      <c r="B298" s="494"/>
      <c r="C298" s="517">
        <v>4040</v>
      </c>
      <c r="D298" s="465" t="s">
        <v>41</v>
      </c>
      <c r="E298" s="463"/>
      <c r="F298" s="463"/>
      <c r="G298" s="787"/>
      <c r="H298" s="190"/>
      <c r="I298" s="787"/>
      <c r="J298" s="787"/>
      <c r="K298" s="811"/>
    </row>
    <row r="299" spans="1:11" ht="12.75" hidden="1" customHeight="1" x14ac:dyDescent="0.25">
      <c r="A299" s="781"/>
      <c r="B299" s="494"/>
      <c r="C299" s="517">
        <v>4110</v>
      </c>
      <c r="D299" s="465" t="s">
        <v>42</v>
      </c>
      <c r="E299" s="463"/>
      <c r="F299" s="463"/>
      <c r="G299" s="787"/>
      <c r="H299" s="190"/>
      <c r="I299" s="787"/>
      <c r="J299" s="787"/>
      <c r="K299" s="811"/>
    </row>
    <row r="300" spans="1:11" ht="12.75" hidden="1" customHeight="1" x14ac:dyDescent="0.25">
      <c r="A300" s="781"/>
      <c r="B300" s="494"/>
      <c r="C300" s="517">
        <v>4120</v>
      </c>
      <c r="D300" s="465" t="s">
        <v>43</v>
      </c>
      <c r="E300" s="463"/>
      <c r="F300" s="463"/>
      <c r="G300" s="787"/>
      <c r="H300" s="190"/>
      <c r="I300" s="787"/>
      <c r="J300" s="787"/>
      <c r="K300" s="811"/>
    </row>
    <row r="301" spans="1:11" ht="12.75" hidden="1" customHeight="1" x14ac:dyDescent="0.25">
      <c r="A301" s="781"/>
      <c r="B301" s="494"/>
      <c r="C301" s="517">
        <v>4210</v>
      </c>
      <c r="D301" s="465" t="s">
        <v>31</v>
      </c>
      <c r="E301" s="463"/>
      <c r="F301" s="463"/>
      <c r="G301" s="787"/>
      <c r="H301" s="190"/>
      <c r="I301" s="787"/>
      <c r="J301" s="787"/>
      <c r="K301" s="811"/>
    </row>
    <row r="302" spans="1:11" ht="12.75" hidden="1" customHeight="1" x14ac:dyDescent="0.25">
      <c r="A302" s="781"/>
      <c r="B302" s="494"/>
      <c r="C302" s="517">
        <v>4260</v>
      </c>
      <c r="D302" s="465" t="s">
        <v>46</v>
      </c>
      <c r="E302" s="463"/>
      <c r="F302" s="463"/>
      <c r="G302" s="787"/>
      <c r="H302" s="190"/>
      <c r="I302" s="787"/>
      <c r="J302" s="787"/>
      <c r="K302" s="811"/>
    </row>
    <row r="303" spans="1:11" ht="12.75" hidden="1" customHeight="1" x14ac:dyDescent="0.25">
      <c r="A303" s="781"/>
      <c r="B303" s="494"/>
      <c r="C303" s="517">
        <v>4300</v>
      </c>
      <c r="D303" s="899" t="s">
        <v>22</v>
      </c>
      <c r="E303" s="463"/>
      <c r="F303" s="463"/>
      <c r="G303" s="787"/>
      <c r="H303" s="190"/>
      <c r="I303" s="787"/>
      <c r="J303" s="787"/>
      <c r="K303" s="811"/>
    </row>
    <row r="304" spans="1:11" ht="12.75" hidden="1" customHeight="1" x14ac:dyDescent="0.25">
      <c r="A304" s="781"/>
      <c r="B304" s="494"/>
      <c r="C304" s="491">
        <v>4440</v>
      </c>
      <c r="D304" s="1276" t="s">
        <v>55</v>
      </c>
      <c r="E304" s="242"/>
      <c r="F304" s="242"/>
      <c r="G304" s="799"/>
      <c r="H304" s="241"/>
      <c r="I304" s="799"/>
      <c r="J304" s="799"/>
      <c r="K304" s="830"/>
    </row>
    <row r="305" spans="1:11" ht="12.75" customHeight="1" x14ac:dyDescent="0.25">
      <c r="A305" s="781"/>
      <c r="B305" s="494"/>
      <c r="C305" s="1585"/>
      <c r="D305" s="1586" t="s">
        <v>144</v>
      </c>
      <c r="E305" s="1478">
        <f t="shared" ref="E305:F305" si="68">SUM(E306:E322)</f>
        <v>24864</v>
      </c>
      <c r="F305" s="1478">
        <f t="shared" si="68"/>
        <v>24864</v>
      </c>
      <c r="G305" s="1583">
        <f t="shared" ref="G305:G342" si="69">SUM(F305/E305*100)</f>
        <v>100</v>
      </c>
      <c r="H305" s="1480">
        <f>SUM(H306:H322)</f>
        <v>24864</v>
      </c>
      <c r="I305" s="1584">
        <f t="shared" ref="I305:I306" si="70">SUM(H305/F305*100)</f>
        <v>100</v>
      </c>
      <c r="J305" s="1584">
        <f t="shared" ref="J305:J306" si="71">SUM(H305/E305*100)</f>
        <v>100</v>
      </c>
      <c r="K305" s="1587"/>
    </row>
    <row r="306" spans="1:11" ht="12.75" customHeight="1" x14ac:dyDescent="0.25">
      <c r="A306" s="781"/>
      <c r="B306" s="494"/>
      <c r="C306" s="1588">
        <v>3020</v>
      </c>
      <c r="D306" s="1489" t="s">
        <v>37</v>
      </c>
      <c r="E306" s="1589">
        <v>19</v>
      </c>
      <c r="F306" s="1589">
        <v>19</v>
      </c>
      <c r="G306" s="1590">
        <f t="shared" si="69"/>
        <v>100</v>
      </c>
      <c r="H306" s="1270">
        <v>0</v>
      </c>
      <c r="I306" s="902">
        <f t="shared" si="70"/>
        <v>0</v>
      </c>
      <c r="J306" s="902">
        <f t="shared" si="71"/>
        <v>0</v>
      </c>
      <c r="K306" s="1591"/>
    </row>
    <row r="307" spans="1:11" ht="12.75" customHeight="1" x14ac:dyDescent="0.25">
      <c r="A307" s="1017"/>
      <c r="B307" s="1303"/>
      <c r="C307" s="821">
        <v>4010</v>
      </c>
      <c r="D307" s="1024" t="s">
        <v>39</v>
      </c>
      <c r="E307" s="1019">
        <v>10102</v>
      </c>
      <c r="F307" s="1019">
        <v>10102</v>
      </c>
      <c r="G307" s="1592">
        <f t="shared" si="69"/>
        <v>100</v>
      </c>
      <c r="H307" s="1593">
        <v>6385</v>
      </c>
      <c r="I307" s="1307">
        <f t="shared" ref="I307:I324" si="72">SUM(H307/F307*100)</f>
        <v>63.205305880023758</v>
      </c>
      <c r="J307" s="1307">
        <f t="shared" ref="J307:J324" si="73">SUM(H307/E307*100)</f>
        <v>63.205305880023758</v>
      </c>
      <c r="K307" s="1023"/>
    </row>
    <row r="308" spans="1:11" ht="12.75" customHeight="1" x14ac:dyDescent="0.25">
      <c r="A308" s="781"/>
      <c r="B308" s="494"/>
      <c r="C308" s="863">
        <v>4040</v>
      </c>
      <c r="D308" s="512" t="s">
        <v>41</v>
      </c>
      <c r="E308" s="896">
        <v>766</v>
      </c>
      <c r="F308" s="896">
        <v>766</v>
      </c>
      <c r="G308" s="1581">
        <f t="shared" si="69"/>
        <v>100</v>
      </c>
      <c r="H308" s="1582">
        <v>4550</v>
      </c>
      <c r="I308" s="902">
        <f t="shared" si="72"/>
        <v>593.99477806788514</v>
      </c>
      <c r="J308" s="902">
        <f t="shared" si="73"/>
        <v>593.99477806788514</v>
      </c>
      <c r="K308" s="897"/>
    </row>
    <row r="309" spans="1:11" ht="12.75" customHeight="1" x14ac:dyDescent="0.25">
      <c r="A309" s="781"/>
      <c r="B309" s="494"/>
      <c r="C309" s="517">
        <v>4110</v>
      </c>
      <c r="D309" s="287" t="s">
        <v>42</v>
      </c>
      <c r="E309" s="792">
        <v>2034</v>
      </c>
      <c r="F309" s="792">
        <v>2034</v>
      </c>
      <c r="G309" s="1390">
        <f t="shared" si="69"/>
        <v>100</v>
      </c>
      <c r="H309" s="898">
        <v>2030</v>
      </c>
      <c r="I309" s="902">
        <f t="shared" si="72"/>
        <v>99.803343166175026</v>
      </c>
      <c r="J309" s="902">
        <f t="shared" si="73"/>
        <v>99.803343166175026</v>
      </c>
      <c r="K309" s="811"/>
    </row>
    <row r="310" spans="1:11" ht="12.75" customHeight="1" x14ac:dyDescent="0.25">
      <c r="A310" s="781"/>
      <c r="B310" s="494"/>
      <c r="C310" s="517">
        <v>4120</v>
      </c>
      <c r="D310" s="287" t="s">
        <v>43</v>
      </c>
      <c r="E310" s="792">
        <v>301</v>
      </c>
      <c r="F310" s="792">
        <v>301</v>
      </c>
      <c r="G310" s="1390">
        <f t="shared" si="69"/>
        <v>100</v>
      </c>
      <c r="H310" s="898">
        <v>289</v>
      </c>
      <c r="I310" s="902">
        <f t="shared" si="72"/>
        <v>96.013289036544847</v>
      </c>
      <c r="J310" s="902">
        <f t="shared" si="73"/>
        <v>96.013289036544847</v>
      </c>
      <c r="K310" s="811"/>
    </row>
    <row r="311" spans="1:11" ht="12.75" customHeight="1" x14ac:dyDescent="0.25">
      <c r="A311" s="781"/>
      <c r="B311" s="494"/>
      <c r="C311" s="517">
        <v>4170</v>
      </c>
      <c r="D311" s="287" t="s">
        <v>45</v>
      </c>
      <c r="E311" s="792">
        <v>3</v>
      </c>
      <c r="F311" s="792">
        <v>3</v>
      </c>
      <c r="G311" s="1390">
        <f t="shared" si="69"/>
        <v>100</v>
      </c>
      <c r="H311" s="898">
        <v>11</v>
      </c>
      <c r="I311" s="902">
        <f t="shared" si="72"/>
        <v>366.66666666666663</v>
      </c>
      <c r="J311" s="902">
        <f t="shared" si="73"/>
        <v>366.66666666666663</v>
      </c>
      <c r="K311" s="811"/>
    </row>
    <row r="312" spans="1:11" ht="12.75" customHeight="1" x14ac:dyDescent="0.25">
      <c r="A312" s="781"/>
      <c r="B312" s="494"/>
      <c r="C312" s="517">
        <v>4210</v>
      </c>
      <c r="D312" s="287" t="s">
        <v>31</v>
      </c>
      <c r="E312" s="792">
        <v>6310</v>
      </c>
      <c r="F312" s="792">
        <v>6310</v>
      </c>
      <c r="G312" s="1390">
        <f t="shared" si="69"/>
        <v>100</v>
      </c>
      <c r="H312" s="898">
        <v>3500</v>
      </c>
      <c r="I312" s="902">
        <f t="shared" si="72"/>
        <v>55.467511885895405</v>
      </c>
      <c r="J312" s="902">
        <f t="shared" si="73"/>
        <v>55.467511885895405</v>
      </c>
      <c r="K312" s="811"/>
    </row>
    <row r="313" spans="1:11" ht="12.75" customHeight="1" x14ac:dyDescent="0.25">
      <c r="A313" s="781"/>
      <c r="B313" s="494"/>
      <c r="C313" s="517">
        <v>4240</v>
      </c>
      <c r="D313" s="905" t="s">
        <v>86</v>
      </c>
      <c r="E313" s="792">
        <v>3010</v>
      </c>
      <c r="F313" s="792">
        <v>3010</v>
      </c>
      <c r="G313" s="1390">
        <f t="shared" si="69"/>
        <v>100</v>
      </c>
      <c r="H313" s="898">
        <v>4500</v>
      </c>
      <c r="I313" s="902">
        <f t="shared" si="72"/>
        <v>149.50166112956811</v>
      </c>
      <c r="J313" s="902">
        <f t="shared" si="73"/>
        <v>149.50166112956811</v>
      </c>
      <c r="K313" s="811"/>
    </row>
    <row r="314" spans="1:11" ht="12.75" customHeight="1" x14ac:dyDescent="0.25">
      <c r="A314" s="781"/>
      <c r="B314" s="494"/>
      <c r="C314" s="517">
        <v>4260</v>
      </c>
      <c r="D314" s="287" t="s">
        <v>46</v>
      </c>
      <c r="E314" s="792">
        <v>1047</v>
      </c>
      <c r="F314" s="792">
        <v>1047</v>
      </c>
      <c r="G314" s="1390">
        <f t="shared" si="69"/>
        <v>100</v>
      </c>
      <c r="H314" s="898">
        <v>1318</v>
      </c>
      <c r="I314" s="902">
        <f t="shared" si="72"/>
        <v>125.88347659980899</v>
      </c>
      <c r="J314" s="902">
        <f t="shared" si="73"/>
        <v>125.88347659980899</v>
      </c>
      <c r="K314" s="811"/>
    </row>
    <row r="315" spans="1:11" ht="12.75" customHeight="1" x14ac:dyDescent="0.25">
      <c r="A315" s="781"/>
      <c r="B315" s="494"/>
      <c r="C315" s="517">
        <v>4270</v>
      </c>
      <c r="D315" s="287" t="s">
        <v>47</v>
      </c>
      <c r="E315" s="792">
        <v>43</v>
      </c>
      <c r="F315" s="792">
        <v>43</v>
      </c>
      <c r="G315" s="1390">
        <f t="shared" si="69"/>
        <v>100</v>
      </c>
      <c r="H315" s="898"/>
      <c r="I315" s="1556">
        <f t="shared" si="72"/>
        <v>0</v>
      </c>
      <c r="J315" s="1556">
        <f t="shared" si="73"/>
        <v>0</v>
      </c>
      <c r="K315" s="811"/>
    </row>
    <row r="316" spans="1:11" ht="12.75" customHeight="1" x14ac:dyDescent="0.25">
      <c r="A316" s="781"/>
      <c r="B316" s="494"/>
      <c r="C316" s="517">
        <v>4280</v>
      </c>
      <c r="D316" s="287" t="s">
        <v>48</v>
      </c>
      <c r="E316" s="792">
        <v>18</v>
      </c>
      <c r="F316" s="792">
        <v>18</v>
      </c>
      <c r="G316" s="1390">
        <f t="shared" si="69"/>
        <v>100</v>
      </c>
      <c r="H316" s="898">
        <v>74</v>
      </c>
      <c r="I316" s="902">
        <f t="shared" si="72"/>
        <v>411.11111111111109</v>
      </c>
      <c r="J316" s="902">
        <f t="shared" si="73"/>
        <v>411.11111111111109</v>
      </c>
      <c r="K316" s="811"/>
    </row>
    <row r="317" spans="1:11" ht="12.75" customHeight="1" x14ac:dyDescent="0.25">
      <c r="A317" s="781"/>
      <c r="B317" s="494"/>
      <c r="C317" s="517">
        <v>4300</v>
      </c>
      <c r="D317" s="195" t="s">
        <v>22</v>
      </c>
      <c r="E317" s="792">
        <v>375</v>
      </c>
      <c r="F317" s="792">
        <v>375</v>
      </c>
      <c r="G317" s="1390">
        <f t="shared" si="69"/>
        <v>100</v>
      </c>
      <c r="H317" s="898">
        <v>752</v>
      </c>
      <c r="I317" s="902">
        <f t="shared" si="72"/>
        <v>200.53333333333333</v>
      </c>
      <c r="J317" s="902">
        <f t="shared" si="73"/>
        <v>200.53333333333333</v>
      </c>
      <c r="K317" s="811"/>
    </row>
    <row r="318" spans="1:11" ht="12.75" customHeight="1" x14ac:dyDescent="0.25">
      <c r="A318" s="781"/>
      <c r="B318" s="494"/>
      <c r="C318" s="517">
        <v>4360</v>
      </c>
      <c r="D318" s="899" t="s">
        <v>228</v>
      </c>
      <c r="E318" s="792">
        <v>40</v>
      </c>
      <c r="F318" s="792">
        <v>40</v>
      </c>
      <c r="G318" s="1390">
        <f t="shared" si="69"/>
        <v>100</v>
      </c>
      <c r="H318" s="898">
        <v>45</v>
      </c>
      <c r="I318" s="902">
        <f t="shared" si="72"/>
        <v>112.5</v>
      </c>
      <c r="J318" s="902">
        <f t="shared" si="73"/>
        <v>112.5</v>
      </c>
      <c r="K318" s="811"/>
    </row>
    <row r="319" spans="1:11" ht="12.75" customHeight="1" x14ac:dyDescent="0.25">
      <c r="A319" s="781"/>
      <c r="B319" s="494"/>
      <c r="C319" s="517">
        <v>4410</v>
      </c>
      <c r="D319" s="287" t="s">
        <v>54</v>
      </c>
      <c r="E319" s="792">
        <v>110</v>
      </c>
      <c r="F319" s="792">
        <v>110</v>
      </c>
      <c r="G319" s="1390">
        <f t="shared" si="69"/>
        <v>100</v>
      </c>
      <c r="H319" s="898">
        <v>200</v>
      </c>
      <c r="I319" s="902">
        <f t="shared" si="72"/>
        <v>181.81818181818181</v>
      </c>
      <c r="J319" s="902">
        <f t="shared" si="73"/>
        <v>181.81818181818181</v>
      </c>
      <c r="K319" s="811"/>
    </row>
    <row r="320" spans="1:11" ht="12.75" customHeight="1" x14ac:dyDescent="0.25">
      <c r="A320" s="781"/>
      <c r="B320" s="494"/>
      <c r="C320" s="517">
        <v>4440</v>
      </c>
      <c r="D320" s="287" t="s">
        <v>55</v>
      </c>
      <c r="E320" s="792">
        <v>572</v>
      </c>
      <c r="F320" s="792">
        <v>572</v>
      </c>
      <c r="G320" s="1390">
        <f t="shared" si="69"/>
        <v>100</v>
      </c>
      <c r="H320" s="898">
        <v>710</v>
      </c>
      <c r="I320" s="902">
        <f t="shared" si="72"/>
        <v>124.12587412587412</v>
      </c>
      <c r="J320" s="902">
        <f t="shared" si="73"/>
        <v>124.12587412587412</v>
      </c>
      <c r="K320" s="811"/>
    </row>
    <row r="321" spans="1:11" ht="12.75" customHeight="1" x14ac:dyDescent="0.25">
      <c r="A321" s="781"/>
      <c r="B321" s="494"/>
      <c r="C321" s="517">
        <v>4480</v>
      </c>
      <c r="D321" s="287" t="s">
        <v>56</v>
      </c>
      <c r="E321" s="792">
        <v>5</v>
      </c>
      <c r="F321" s="792">
        <v>5</v>
      </c>
      <c r="G321" s="1390">
        <f t="shared" si="69"/>
        <v>100</v>
      </c>
      <c r="H321" s="898"/>
      <c r="I321" s="1556">
        <f t="shared" si="72"/>
        <v>0</v>
      </c>
      <c r="J321" s="1556">
        <f t="shared" si="73"/>
        <v>0</v>
      </c>
      <c r="K321" s="811"/>
    </row>
    <row r="322" spans="1:11" ht="12.75" customHeight="1" x14ac:dyDescent="0.25">
      <c r="A322" s="781"/>
      <c r="B322" s="494"/>
      <c r="C322" s="491">
        <v>4700</v>
      </c>
      <c r="D322" s="240" t="s">
        <v>60</v>
      </c>
      <c r="E322" s="798">
        <v>109</v>
      </c>
      <c r="F322" s="798">
        <v>109</v>
      </c>
      <c r="G322" s="1391">
        <f t="shared" si="69"/>
        <v>100</v>
      </c>
      <c r="H322" s="1271">
        <v>500</v>
      </c>
      <c r="I322" s="902">
        <f t="shared" si="72"/>
        <v>458.71559633027522</v>
      </c>
      <c r="J322" s="902">
        <f t="shared" si="73"/>
        <v>458.71559633027522</v>
      </c>
      <c r="K322" s="830"/>
    </row>
    <row r="323" spans="1:11" ht="12.75" customHeight="1" x14ac:dyDescent="0.25">
      <c r="A323" s="781"/>
      <c r="B323" s="494"/>
      <c r="C323" s="1269"/>
      <c r="D323" s="1122" t="s">
        <v>142</v>
      </c>
      <c r="E323" s="1380">
        <f t="shared" ref="E323:F323" si="74">SUM(E324:E342)</f>
        <v>19996</v>
      </c>
      <c r="F323" s="1380">
        <f t="shared" si="74"/>
        <v>19996</v>
      </c>
      <c r="G323" s="846">
        <f t="shared" si="69"/>
        <v>100</v>
      </c>
      <c r="H323" s="1326">
        <f>SUM(H324:H342)</f>
        <v>19996</v>
      </c>
      <c r="I323" s="502">
        <f t="shared" si="72"/>
        <v>100</v>
      </c>
      <c r="J323" s="1072">
        <f t="shared" si="73"/>
        <v>100</v>
      </c>
      <c r="K323" s="1073"/>
    </row>
    <row r="324" spans="1:11" ht="12.75" customHeight="1" x14ac:dyDescent="0.25">
      <c r="A324" s="781"/>
      <c r="B324" s="494"/>
      <c r="C324" s="1205">
        <v>3020</v>
      </c>
      <c r="D324" s="1216" t="s">
        <v>37</v>
      </c>
      <c r="E324" s="1207">
        <v>138</v>
      </c>
      <c r="F324" s="1207">
        <v>138</v>
      </c>
      <c r="G324" s="1389">
        <f t="shared" si="69"/>
        <v>100</v>
      </c>
      <c r="H324" s="1270">
        <v>138</v>
      </c>
      <c r="I324" s="902">
        <f t="shared" si="72"/>
        <v>100</v>
      </c>
      <c r="J324" s="902">
        <f t="shared" si="73"/>
        <v>100</v>
      </c>
      <c r="K324" s="1209"/>
    </row>
    <row r="325" spans="1:11" ht="12.75" customHeight="1" x14ac:dyDescent="0.25">
      <c r="A325" s="781"/>
      <c r="B325" s="494"/>
      <c r="C325" s="517">
        <v>4010</v>
      </c>
      <c r="D325" s="287" t="s">
        <v>39</v>
      </c>
      <c r="E325" s="792">
        <v>2250</v>
      </c>
      <c r="F325" s="792">
        <v>2250</v>
      </c>
      <c r="G325" s="1390">
        <f t="shared" si="69"/>
        <v>100</v>
      </c>
      <c r="H325" s="898">
        <v>3747</v>
      </c>
      <c r="I325" s="902">
        <f t="shared" ref="I325:I342" si="75">SUM(H325/F325*100)</f>
        <v>166.53333333333333</v>
      </c>
      <c r="J325" s="902">
        <f t="shared" ref="J325:J342" si="76">SUM(H325/E325*100)</f>
        <v>166.53333333333333</v>
      </c>
      <c r="K325" s="811"/>
    </row>
    <row r="326" spans="1:11" ht="12.75" customHeight="1" x14ac:dyDescent="0.25">
      <c r="A326" s="781"/>
      <c r="B326" s="494"/>
      <c r="C326" s="517">
        <v>4040</v>
      </c>
      <c r="D326" s="287" t="s">
        <v>41</v>
      </c>
      <c r="E326" s="792">
        <v>73</v>
      </c>
      <c r="F326" s="792">
        <v>73</v>
      </c>
      <c r="G326" s="1390">
        <f t="shared" si="69"/>
        <v>100</v>
      </c>
      <c r="H326" s="898">
        <v>191</v>
      </c>
      <c r="I326" s="902">
        <f t="shared" si="75"/>
        <v>261.64383561643831</v>
      </c>
      <c r="J326" s="902">
        <f t="shared" si="76"/>
        <v>261.64383561643831</v>
      </c>
      <c r="K326" s="811"/>
    </row>
    <row r="327" spans="1:11" ht="12.75" customHeight="1" x14ac:dyDescent="0.25">
      <c r="A327" s="781"/>
      <c r="B327" s="494"/>
      <c r="C327" s="517">
        <v>4110</v>
      </c>
      <c r="D327" s="287" t="s">
        <v>42</v>
      </c>
      <c r="E327" s="792">
        <v>415</v>
      </c>
      <c r="F327" s="792">
        <v>415</v>
      </c>
      <c r="G327" s="1390">
        <f t="shared" si="69"/>
        <v>100</v>
      </c>
      <c r="H327" s="898">
        <v>680</v>
      </c>
      <c r="I327" s="902">
        <f t="shared" si="75"/>
        <v>163.85542168674698</v>
      </c>
      <c r="J327" s="902">
        <f t="shared" si="76"/>
        <v>163.85542168674698</v>
      </c>
      <c r="K327" s="811"/>
    </row>
    <row r="328" spans="1:11" ht="12.75" customHeight="1" x14ac:dyDescent="0.25">
      <c r="A328" s="781"/>
      <c r="B328" s="494"/>
      <c r="C328" s="517">
        <v>4120</v>
      </c>
      <c r="D328" s="287" t="s">
        <v>43</v>
      </c>
      <c r="E328" s="792">
        <v>64</v>
      </c>
      <c r="F328" s="792">
        <v>64</v>
      </c>
      <c r="G328" s="1390">
        <f t="shared" si="69"/>
        <v>100</v>
      </c>
      <c r="H328" s="898">
        <v>96</v>
      </c>
      <c r="I328" s="902">
        <f t="shared" si="75"/>
        <v>150</v>
      </c>
      <c r="J328" s="902">
        <f t="shared" si="76"/>
        <v>150</v>
      </c>
      <c r="K328" s="811"/>
    </row>
    <row r="329" spans="1:11" ht="12.75" customHeight="1" x14ac:dyDescent="0.25">
      <c r="A329" s="781"/>
      <c r="B329" s="494"/>
      <c r="C329" s="517">
        <v>4170</v>
      </c>
      <c r="D329" s="287" t="s">
        <v>45</v>
      </c>
      <c r="E329" s="792">
        <v>170</v>
      </c>
      <c r="F329" s="792">
        <v>170</v>
      </c>
      <c r="G329" s="1390">
        <f t="shared" si="69"/>
        <v>100</v>
      </c>
      <c r="H329" s="898">
        <v>170</v>
      </c>
      <c r="I329" s="902">
        <f t="shared" si="75"/>
        <v>100</v>
      </c>
      <c r="J329" s="902">
        <f t="shared" si="76"/>
        <v>100</v>
      </c>
      <c r="K329" s="811"/>
    </row>
    <row r="330" spans="1:11" ht="12.75" customHeight="1" x14ac:dyDescent="0.25">
      <c r="A330" s="781"/>
      <c r="B330" s="494"/>
      <c r="C330" s="517">
        <v>4210</v>
      </c>
      <c r="D330" s="287" t="s">
        <v>31</v>
      </c>
      <c r="E330" s="792">
        <v>2899</v>
      </c>
      <c r="F330" s="792">
        <v>2899</v>
      </c>
      <c r="G330" s="1390">
        <f t="shared" si="69"/>
        <v>100</v>
      </c>
      <c r="H330" s="898">
        <v>987</v>
      </c>
      <c r="I330" s="902">
        <f t="shared" si="75"/>
        <v>34.046222835460505</v>
      </c>
      <c r="J330" s="902">
        <f t="shared" si="76"/>
        <v>34.046222835460505</v>
      </c>
      <c r="K330" s="811"/>
    </row>
    <row r="331" spans="1:11" ht="12.75" customHeight="1" x14ac:dyDescent="0.25">
      <c r="A331" s="781"/>
      <c r="B331" s="494"/>
      <c r="C331" s="517">
        <v>4240</v>
      </c>
      <c r="D331" s="287" t="s">
        <v>86</v>
      </c>
      <c r="E331" s="792">
        <v>154</v>
      </c>
      <c r="F331" s="792">
        <v>154</v>
      </c>
      <c r="G331" s="1390">
        <f t="shared" si="69"/>
        <v>100</v>
      </c>
      <c r="H331" s="898">
        <v>154</v>
      </c>
      <c r="I331" s="902">
        <f t="shared" si="75"/>
        <v>100</v>
      </c>
      <c r="J331" s="902">
        <f t="shared" si="76"/>
        <v>100</v>
      </c>
      <c r="K331" s="811"/>
    </row>
    <row r="332" spans="1:11" ht="12.75" customHeight="1" x14ac:dyDescent="0.25">
      <c r="A332" s="781"/>
      <c r="B332" s="494"/>
      <c r="C332" s="517">
        <v>4260</v>
      </c>
      <c r="D332" s="287" t="s">
        <v>46</v>
      </c>
      <c r="E332" s="792">
        <v>11054</v>
      </c>
      <c r="F332" s="792">
        <v>11054</v>
      </c>
      <c r="G332" s="1390">
        <f t="shared" si="69"/>
        <v>100</v>
      </c>
      <c r="H332" s="898">
        <v>11054</v>
      </c>
      <c r="I332" s="902">
        <f t="shared" si="75"/>
        <v>100</v>
      </c>
      <c r="J332" s="902">
        <f t="shared" si="76"/>
        <v>100</v>
      </c>
      <c r="K332" s="811"/>
    </row>
    <row r="333" spans="1:11" ht="12.75" customHeight="1" x14ac:dyDescent="0.25">
      <c r="A333" s="781"/>
      <c r="B333" s="494"/>
      <c r="C333" s="517">
        <v>4270</v>
      </c>
      <c r="D333" s="287" t="s">
        <v>47</v>
      </c>
      <c r="E333" s="792">
        <v>286</v>
      </c>
      <c r="F333" s="792">
        <v>286</v>
      </c>
      <c r="G333" s="1390">
        <f t="shared" si="69"/>
        <v>100</v>
      </c>
      <c r="H333" s="898">
        <v>286</v>
      </c>
      <c r="I333" s="902">
        <f t="shared" si="75"/>
        <v>100</v>
      </c>
      <c r="J333" s="902">
        <f t="shared" si="76"/>
        <v>100</v>
      </c>
      <c r="K333" s="811"/>
    </row>
    <row r="334" spans="1:11" ht="12.75" customHeight="1" x14ac:dyDescent="0.25">
      <c r="A334" s="781"/>
      <c r="B334" s="494"/>
      <c r="C334" s="517">
        <v>4280</v>
      </c>
      <c r="D334" s="287" t="s">
        <v>48</v>
      </c>
      <c r="E334" s="792">
        <v>130</v>
      </c>
      <c r="F334" s="792">
        <v>130</v>
      </c>
      <c r="G334" s="1390">
        <f t="shared" si="69"/>
        <v>100</v>
      </c>
      <c r="H334" s="898">
        <v>130</v>
      </c>
      <c r="I334" s="902">
        <f t="shared" si="75"/>
        <v>100</v>
      </c>
      <c r="J334" s="902">
        <f t="shared" si="76"/>
        <v>100</v>
      </c>
      <c r="K334" s="811"/>
    </row>
    <row r="335" spans="1:11" ht="12.75" customHeight="1" x14ac:dyDescent="0.25">
      <c r="A335" s="781"/>
      <c r="B335" s="494"/>
      <c r="C335" s="517">
        <v>4300</v>
      </c>
      <c r="D335" s="195" t="s">
        <v>22</v>
      </c>
      <c r="E335" s="792">
        <v>1506</v>
      </c>
      <c r="F335" s="792">
        <v>1506</v>
      </c>
      <c r="G335" s="1390">
        <f t="shared" si="69"/>
        <v>100</v>
      </c>
      <c r="H335" s="898">
        <v>1506</v>
      </c>
      <c r="I335" s="902">
        <f t="shared" si="75"/>
        <v>100</v>
      </c>
      <c r="J335" s="902">
        <f t="shared" si="76"/>
        <v>100</v>
      </c>
      <c r="K335" s="811"/>
    </row>
    <row r="336" spans="1:11" ht="12.75" customHeight="1" x14ac:dyDescent="0.25">
      <c r="A336" s="781"/>
      <c r="B336" s="494"/>
      <c r="C336" s="517">
        <v>4360</v>
      </c>
      <c r="D336" s="899" t="s">
        <v>228</v>
      </c>
      <c r="E336" s="792">
        <v>268</v>
      </c>
      <c r="F336" s="792">
        <v>268</v>
      </c>
      <c r="G336" s="1390">
        <f t="shared" si="69"/>
        <v>100</v>
      </c>
      <c r="H336" s="898">
        <v>268</v>
      </c>
      <c r="I336" s="902">
        <f t="shared" si="75"/>
        <v>100</v>
      </c>
      <c r="J336" s="902">
        <f t="shared" si="76"/>
        <v>100</v>
      </c>
      <c r="K336" s="811"/>
    </row>
    <row r="337" spans="1:11" ht="12.75" customHeight="1" x14ac:dyDescent="0.25">
      <c r="A337" s="781"/>
      <c r="B337" s="494"/>
      <c r="C337" s="517">
        <v>4410</v>
      </c>
      <c r="D337" s="287" t="s">
        <v>54</v>
      </c>
      <c r="E337" s="792">
        <v>226</v>
      </c>
      <c r="F337" s="792">
        <v>226</v>
      </c>
      <c r="G337" s="1390">
        <f t="shared" si="69"/>
        <v>100</v>
      </c>
      <c r="H337" s="898">
        <v>226</v>
      </c>
      <c r="I337" s="902">
        <f t="shared" si="75"/>
        <v>100</v>
      </c>
      <c r="J337" s="902">
        <f t="shared" si="76"/>
        <v>100</v>
      </c>
      <c r="K337" s="811"/>
    </row>
    <row r="338" spans="1:11" ht="12.75" customHeight="1" x14ac:dyDescent="0.25">
      <c r="A338" s="781"/>
      <c r="B338" s="494"/>
      <c r="C338" s="517">
        <v>4420</v>
      </c>
      <c r="D338" s="180" t="s">
        <v>103</v>
      </c>
      <c r="E338" s="792">
        <v>20</v>
      </c>
      <c r="F338" s="792">
        <v>20</v>
      </c>
      <c r="G338" s="1390">
        <f t="shared" si="69"/>
        <v>100</v>
      </c>
      <c r="H338" s="898">
        <v>20</v>
      </c>
      <c r="I338" s="902">
        <f t="shared" si="75"/>
        <v>100</v>
      </c>
      <c r="J338" s="902">
        <f t="shared" si="76"/>
        <v>100</v>
      </c>
      <c r="K338" s="811"/>
    </row>
    <row r="339" spans="1:11" ht="12.75" customHeight="1" x14ac:dyDescent="0.25">
      <c r="A339" s="781"/>
      <c r="B339" s="494"/>
      <c r="C339" s="517">
        <v>4440</v>
      </c>
      <c r="D339" s="287" t="s">
        <v>55</v>
      </c>
      <c r="E339" s="792">
        <v>115</v>
      </c>
      <c r="F339" s="792">
        <v>115</v>
      </c>
      <c r="G339" s="1390">
        <f t="shared" si="69"/>
        <v>100</v>
      </c>
      <c r="H339" s="898">
        <v>115</v>
      </c>
      <c r="I339" s="902">
        <f t="shared" si="75"/>
        <v>100</v>
      </c>
      <c r="J339" s="902">
        <f t="shared" si="76"/>
        <v>100</v>
      </c>
      <c r="K339" s="811"/>
    </row>
    <row r="340" spans="1:11" ht="12.75" customHeight="1" x14ac:dyDescent="0.25">
      <c r="A340" s="781"/>
      <c r="B340" s="494"/>
      <c r="C340" s="517">
        <v>4480</v>
      </c>
      <c r="D340" s="287" t="s">
        <v>56</v>
      </c>
      <c r="E340" s="792">
        <v>44</v>
      </c>
      <c r="F340" s="792">
        <v>44</v>
      </c>
      <c r="G340" s="1390">
        <f t="shared" si="69"/>
        <v>100</v>
      </c>
      <c r="H340" s="898">
        <v>44</v>
      </c>
      <c r="I340" s="902">
        <f t="shared" si="75"/>
        <v>100</v>
      </c>
      <c r="J340" s="902">
        <f t="shared" si="76"/>
        <v>100</v>
      </c>
      <c r="K340" s="811"/>
    </row>
    <row r="341" spans="1:11" ht="12.75" customHeight="1" x14ac:dyDescent="0.25">
      <c r="A341" s="781"/>
      <c r="B341" s="494"/>
      <c r="C341" s="517">
        <v>4520</v>
      </c>
      <c r="D341" s="559" t="s">
        <v>209</v>
      </c>
      <c r="E341" s="792">
        <v>22</v>
      </c>
      <c r="F341" s="792">
        <v>22</v>
      </c>
      <c r="G341" s="1390">
        <f t="shared" si="69"/>
        <v>100</v>
      </c>
      <c r="H341" s="898">
        <v>22</v>
      </c>
      <c r="I341" s="902">
        <f t="shared" si="75"/>
        <v>100</v>
      </c>
      <c r="J341" s="902">
        <f t="shared" si="76"/>
        <v>100</v>
      </c>
      <c r="K341" s="811"/>
    </row>
    <row r="342" spans="1:11" ht="36.6" customHeight="1" x14ac:dyDescent="0.25">
      <c r="A342" s="781"/>
      <c r="B342" s="494"/>
      <c r="C342" s="794">
        <v>4700</v>
      </c>
      <c r="D342" s="164" t="s">
        <v>60</v>
      </c>
      <c r="E342" s="795">
        <v>162</v>
      </c>
      <c r="F342" s="795">
        <v>162</v>
      </c>
      <c r="G342" s="1390">
        <f t="shared" si="69"/>
        <v>100</v>
      </c>
      <c r="H342" s="900">
        <v>162</v>
      </c>
      <c r="I342" s="497">
        <f t="shared" si="75"/>
        <v>100</v>
      </c>
      <c r="J342" s="497">
        <f t="shared" si="76"/>
        <v>100</v>
      </c>
      <c r="K342" s="521"/>
    </row>
    <row r="343" spans="1:11" ht="48" customHeight="1" x14ac:dyDescent="0.25">
      <c r="A343" s="1017"/>
      <c r="B343" s="1485">
        <v>80153</v>
      </c>
      <c r="C343" s="1485"/>
      <c r="D343" s="1495" t="s">
        <v>289</v>
      </c>
      <c r="E343" s="1577">
        <f>SUM(E344)</f>
        <v>20121.25</v>
      </c>
      <c r="F343" s="1577">
        <f>SUM(F344)</f>
        <v>20121.25</v>
      </c>
      <c r="G343" s="1578">
        <f>SUM(F343/E343*100)</f>
        <v>100</v>
      </c>
      <c r="H343" s="1577">
        <f>SUM(H344)</f>
        <v>0</v>
      </c>
      <c r="I343" s="1579">
        <f>SUM(I348:I365)</f>
        <v>2355.1962444238925</v>
      </c>
      <c r="J343" s="1579">
        <f>SUM(J348:J365)</f>
        <v>2355.1962444238925</v>
      </c>
      <c r="K343" s="1580"/>
    </row>
    <row r="344" spans="1:11" ht="17.399999999999999" customHeight="1" x14ac:dyDescent="0.25">
      <c r="A344" s="781"/>
      <c r="B344" s="494"/>
      <c r="C344" s="494">
        <v>4240</v>
      </c>
      <c r="D344" s="512" t="s">
        <v>86</v>
      </c>
      <c r="E344" s="805">
        <v>20121.25</v>
      </c>
      <c r="F344" s="805">
        <v>20121.25</v>
      </c>
      <c r="G344" s="902">
        <f t="shared" ref="G344" si="77">SUM(F344/E344*100)</f>
        <v>100</v>
      </c>
      <c r="H344" s="1395"/>
      <c r="I344" s="1571">
        <f t="shared" ref="I344" si="78">SUM(H344/F344*100)</f>
        <v>0</v>
      </c>
      <c r="J344" s="1571">
        <f t="shared" ref="J344" si="79">SUM(H344/E344*100)</f>
        <v>0</v>
      </c>
      <c r="K344" s="514"/>
    </row>
    <row r="345" spans="1:11" s="31" customFormat="1" ht="15" customHeight="1" x14ac:dyDescent="0.25">
      <c r="A345" s="758"/>
      <c r="B345" s="1355">
        <v>80195</v>
      </c>
      <c r="C345" s="1355"/>
      <c r="D345" s="1356" t="s">
        <v>71</v>
      </c>
      <c r="E345" s="1357">
        <f>SUM(E376+E414+E421+E423+E346+E372+E409)</f>
        <v>2457810</v>
      </c>
      <c r="F345" s="1357">
        <f>SUM(F376+F414+F421+F423+F346+F372+F409)</f>
        <v>2457810</v>
      </c>
      <c r="G345" s="1072">
        <f>SUM(F345/E345*100)</f>
        <v>100</v>
      </c>
      <c r="H345" s="1357">
        <f>SUM(H376+H414+H421+H423+H346+H372+H409)</f>
        <v>1937143</v>
      </c>
      <c r="I345" s="1072">
        <f>SUM(H345/F345*100)</f>
        <v>78.815815705851961</v>
      </c>
      <c r="J345" s="1072">
        <f>SUM(H345/E345*100)</f>
        <v>78.815815705851961</v>
      </c>
      <c r="K345" s="1075"/>
    </row>
    <row r="346" spans="1:11" s="31" customFormat="1" ht="15" customHeight="1" x14ac:dyDescent="0.25">
      <c r="A346" s="758"/>
      <c r="B346" s="1092"/>
      <c r="C346" s="1164"/>
      <c r="D346" s="1144" t="s">
        <v>144</v>
      </c>
      <c r="E346" s="1165">
        <f>SUM(E347:E369)</f>
        <v>1277240</v>
      </c>
      <c r="F346" s="1165">
        <f>SUM(F347:F369)</f>
        <v>1277240</v>
      </c>
      <c r="G346" s="502">
        <f>SUM(F346/E346*100)</f>
        <v>100</v>
      </c>
      <c r="H346" s="1165">
        <f>SUM(H347:H371)</f>
        <v>1202786</v>
      </c>
      <c r="I346" s="1165">
        <f>SUM(I351:I368)</f>
        <v>2440.0835864822766</v>
      </c>
      <c r="J346" s="1165">
        <f>SUM(J351:J368)</f>
        <v>2440.0835864822766</v>
      </c>
      <c r="K346" s="1145"/>
    </row>
    <row r="347" spans="1:11" s="31" customFormat="1" ht="15" customHeight="1" x14ac:dyDescent="0.25">
      <c r="A347" s="758"/>
      <c r="B347" s="852"/>
      <c r="C347" s="924">
        <v>3267</v>
      </c>
      <c r="D347" s="906" t="s">
        <v>215</v>
      </c>
      <c r="E347" s="1040">
        <v>562593</v>
      </c>
      <c r="F347" s="1040">
        <v>562593</v>
      </c>
      <c r="G347" s="499">
        <f t="shared" ref="G347:G377" si="80">SUM(F347/E347*100)</f>
        <v>100</v>
      </c>
      <c r="H347" s="1117">
        <v>172559</v>
      </c>
      <c r="I347" s="936">
        <f t="shared" ref="I347:I368" si="81">SUM(H347/F347*100)</f>
        <v>30.672084437595203</v>
      </c>
      <c r="J347" s="936">
        <f t="shared" ref="J347:J368" si="82">SUM(H347/E347*100)</f>
        <v>30.672084437595203</v>
      </c>
      <c r="K347" s="897"/>
    </row>
    <row r="348" spans="1:11" s="31" customFormat="1" ht="15" customHeight="1" x14ac:dyDescent="0.25">
      <c r="A348" s="758"/>
      <c r="B348" s="852"/>
      <c r="C348" s="924">
        <v>3269</v>
      </c>
      <c r="D348" s="906" t="s">
        <v>215</v>
      </c>
      <c r="E348" s="1040">
        <v>44980</v>
      </c>
      <c r="F348" s="1040">
        <v>44980</v>
      </c>
      <c r="G348" s="499">
        <f t="shared" si="80"/>
        <v>100</v>
      </c>
      <c r="H348" s="1117">
        <v>22518</v>
      </c>
      <c r="I348" s="936">
        <f t="shared" ref="I348:I350" si="83">SUM(H348/F348*100)</f>
        <v>50.062249888839482</v>
      </c>
      <c r="J348" s="936">
        <f t="shared" ref="J348:J350" si="84">SUM(H348/E348*100)</f>
        <v>50.062249888839482</v>
      </c>
      <c r="K348" s="897"/>
    </row>
    <row r="349" spans="1:11" s="31" customFormat="1" ht="15" customHeight="1" x14ac:dyDescent="0.25">
      <c r="A349" s="758"/>
      <c r="B349" s="852"/>
      <c r="C349" s="924">
        <v>4017</v>
      </c>
      <c r="D349" s="559" t="s">
        <v>39</v>
      </c>
      <c r="E349" s="1040">
        <v>40128</v>
      </c>
      <c r="F349" s="1040">
        <v>40128</v>
      </c>
      <c r="G349" s="499">
        <f t="shared" si="80"/>
        <v>100</v>
      </c>
      <c r="H349" s="1117">
        <v>35615</v>
      </c>
      <c r="I349" s="936">
        <f t="shared" si="83"/>
        <v>88.753488835725676</v>
      </c>
      <c r="J349" s="936">
        <f t="shared" si="84"/>
        <v>88.753488835725676</v>
      </c>
      <c r="K349" s="897"/>
    </row>
    <row r="350" spans="1:11" s="31" customFormat="1" ht="15" customHeight="1" x14ac:dyDescent="0.25">
      <c r="A350" s="758"/>
      <c r="B350" s="852"/>
      <c r="C350" s="924">
        <v>4019</v>
      </c>
      <c r="D350" s="559" t="s">
        <v>39</v>
      </c>
      <c r="E350" s="1040">
        <v>5083</v>
      </c>
      <c r="F350" s="1040">
        <v>5083</v>
      </c>
      <c r="G350" s="499">
        <f t="shared" si="80"/>
        <v>100</v>
      </c>
      <c r="H350" s="1117">
        <v>6154</v>
      </c>
      <c r="I350" s="936">
        <f t="shared" si="83"/>
        <v>121.07023411371239</v>
      </c>
      <c r="J350" s="936">
        <f t="shared" si="84"/>
        <v>121.07023411371239</v>
      </c>
      <c r="K350" s="897"/>
    </row>
    <row r="351" spans="1:11" s="31" customFormat="1" ht="15" customHeight="1" x14ac:dyDescent="0.25">
      <c r="A351" s="758"/>
      <c r="B351" s="852"/>
      <c r="C351" s="560">
        <v>4117</v>
      </c>
      <c r="D351" s="559" t="s">
        <v>42</v>
      </c>
      <c r="E351" s="832">
        <v>56001</v>
      </c>
      <c r="F351" s="832">
        <v>56001</v>
      </c>
      <c r="G351" s="499">
        <f t="shared" si="80"/>
        <v>100</v>
      </c>
      <c r="H351" s="907">
        <v>12245</v>
      </c>
      <c r="I351" s="936">
        <f t="shared" si="81"/>
        <v>21.86568096998268</v>
      </c>
      <c r="J351" s="936">
        <f t="shared" si="82"/>
        <v>21.86568096998268</v>
      </c>
      <c r="K351" s="811"/>
    </row>
    <row r="352" spans="1:11" s="31" customFormat="1" ht="15" customHeight="1" x14ac:dyDescent="0.25">
      <c r="A352" s="758"/>
      <c r="B352" s="852"/>
      <c r="C352" s="560">
        <v>4119</v>
      </c>
      <c r="D352" s="559" t="s">
        <v>42</v>
      </c>
      <c r="E352" s="832">
        <v>9210</v>
      </c>
      <c r="F352" s="832">
        <v>9210</v>
      </c>
      <c r="G352" s="499">
        <f t="shared" si="80"/>
        <v>100</v>
      </c>
      <c r="H352" s="907">
        <v>2053</v>
      </c>
      <c r="I352" s="936">
        <f t="shared" ref="I352" si="85">SUM(H352/F352*100)</f>
        <v>22.290988056460371</v>
      </c>
      <c r="J352" s="936">
        <f t="shared" ref="J352" si="86">SUM(H352/E352*100)</f>
        <v>22.290988056460371</v>
      </c>
      <c r="K352" s="811"/>
    </row>
    <row r="353" spans="1:11" s="31" customFormat="1" ht="15" customHeight="1" x14ac:dyDescent="0.25">
      <c r="A353" s="758"/>
      <c r="B353" s="852"/>
      <c r="C353" s="560">
        <v>4127</v>
      </c>
      <c r="D353" s="559" t="s">
        <v>43</v>
      </c>
      <c r="E353" s="832">
        <v>823</v>
      </c>
      <c r="F353" s="832">
        <v>823</v>
      </c>
      <c r="G353" s="499">
        <f t="shared" si="80"/>
        <v>100</v>
      </c>
      <c r="H353" s="907">
        <v>1624</v>
      </c>
      <c r="I353" s="936">
        <f t="shared" si="81"/>
        <v>197.32685297691373</v>
      </c>
      <c r="J353" s="936">
        <f t="shared" si="82"/>
        <v>197.32685297691373</v>
      </c>
      <c r="K353" s="811"/>
    </row>
    <row r="354" spans="1:11" s="31" customFormat="1" ht="15" customHeight="1" x14ac:dyDescent="0.25">
      <c r="A354" s="758"/>
      <c r="B354" s="852"/>
      <c r="C354" s="560">
        <v>4129</v>
      </c>
      <c r="D354" s="559" t="s">
        <v>43</v>
      </c>
      <c r="E354" s="832">
        <v>90</v>
      </c>
      <c r="F354" s="832">
        <v>90</v>
      </c>
      <c r="G354" s="499">
        <f t="shared" si="80"/>
        <v>100</v>
      </c>
      <c r="H354" s="907">
        <v>274</v>
      </c>
      <c r="I354" s="936">
        <f t="shared" ref="I354" si="87">SUM(H354/F354*100)</f>
        <v>304.44444444444446</v>
      </c>
      <c r="J354" s="936">
        <f t="shared" ref="J354" si="88">SUM(H354/E354*100)</f>
        <v>304.44444444444446</v>
      </c>
      <c r="K354" s="811"/>
    </row>
    <row r="355" spans="1:11" s="31" customFormat="1" ht="15" customHeight="1" x14ac:dyDescent="0.25">
      <c r="A355" s="758"/>
      <c r="B355" s="852"/>
      <c r="C355" s="560">
        <v>4177</v>
      </c>
      <c r="D355" s="559" t="s">
        <v>45</v>
      </c>
      <c r="E355" s="832">
        <v>94872</v>
      </c>
      <c r="F355" s="832">
        <v>94872</v>
      </c>
      <c r="G355" s="499">
        <f t="shared" si="80"/>
        <v>100</v>
      </c>
      <c r="H355" s="907">
        <v>133275</v>
      </c>
      <c r="I355" s="936">
        <f t="shared" si="81"/>
        <v>140.47875031621552</v>
      </c>
      <c r="J355" s="936">
        <f t="shared" si="82"/>
        <v>140.47875031621552</v>
      </c>
      <c r="K355" s="811"/>
    </row>
    <row r="356" spans="1:11" s="31" customFormat="1" ht="15" customHeight="1" x14ac:dyDescent="0.25">
      <c r="A356" s="758"/>
      <c r="B356" s="852"/>
      <c r="C356" s="560">
        <v>4179</v>
      </c>
      <c r="D356" s="559" t="s">
        <v>45</v>
      </c>
      <c r="E356" s="832">
        <v>24708</v>
      </c>
      <c r="F356" s="832">
        <v>24708</v>
      </c>
      <c r="G356" s="499">
        <f t="shared" si="80"/>
        <v>100</v>
      </c>
      <c r="H356" s="907">
        <v>23027</v>
      </c>
      <c r="I356" s="936">
        <f t="shared" ref="I356" si="89">SUM(H356/F356*100)</f>
        <v>93.196535535049378</v>
      </c>
      <c r="J356" s="936">
        <f t="shared" ref="J356" si="90">SUM(H356/E356*100)</f>
        <v>93.196535535049378</v>
      </c>
      <c r="K356" s="811"/>
    </row>
    <row r="357" spans="1:11" s="31" customFormat="1" ht="15" customHeight="1" x14ac:dyDescent="0.25">
      <c r="A357" s="758"/>
      <c r="B357" s="852"/>
      <c r="C357" s="560">
        <v>4217</v>
      </c>
      <c r="D357" s="562" t="s">
        <v>31</v>
      </c>
      <c r="E357" s="832">
        <v>70044</v>
      </c>
      <c r="F357" s="832">
        <v>70044</v>
      </c>
      <c r="G357" s="499">
        <f t="shared" si="80"/>
        <v>100</v>
      </c>
      <c r="H357" s="907">
        <v>353410</v>
      </c>
      <c r="I357" s="936">
        <f t="shared" si="81"/>
        <v>504.55428016675239</v>
      </c>
      <c r="J357" s="936">
        <f t="shared" si="82"/>
        <v>504.55428016675239</v>
      </c>
      <c r="K357" s="811"/>
    </row>
    <row r="358" spans="1:11" s="31" customFormat="1" ht="15" customHeight="1" x14ac:dyDescent="0.25">
      <c r="A358" s="758"/>
      <c r="B358" s="852"/>
      <c r="C358" s="560">
        <v>4219</v>
      </c>
      <c r="D358" s="562" t="s">
        <v>31</v>
      </c>
      <c r="E358" s="832">
        <v>11033</v>
      </c>
      <c r="F358" s="832">
        <v>11033</v>
      </c>
      <c r="G358" s="499">
        <f t="shared" si="80"/>
        <v>100</v>
      </c>
      <c r="H358" s="907">
        <v>62150</v>
      </c>
      <c r="I358" s="936">
        <f t="shared" ref="I358" si="91">SUM(H358/F358*100)</f>
        <v>563.31006979062806</v>
      </c>
      <c r="J358" s="936">
        <f t="shared" ref="J358" si="92">SUM(H358/E358*100)</f>
        <v>563.31006979062806</v>
      </c>
      <c r="K358" s="811"/>
    </row>
    <row r="359" spans="1:11" s="31" customFormat="1" ht="15" customHeight="1" x14ac:dyDescent="0.25">
      <c r="A359" s="758"/>
      <c r="B359" s="852"/>
      <c r="C359" s="560">
        <v>4247</v>
      </c>
      <c r="D359" s="562" t="s">
        <v>86</v>
      </c>
      <c r="E359" s="832">
        <v>10000</v>
      </c>
      <c r="F359" s="832">
        <v>10000</v>
      </c>
      <c r="G359" s="499">
        <f t="shared" si="80"/>
        <v>100</v>
      </c>
      <c r="H359" s="907"/>
      <c r="I359" s="1566">
        <f t="shared" si="81"/>
        <v>0</v>
      </c>
      <c r="J359" s="1566">
        <f t="shared" si="82"/>
        <v>0</v>
      </c>
      <c r="K359" s="811"/>
    </row>
    <row r="360" spans="1:11" s="31" customFormat="1" ht="15" customHeight="1" x14ac:dyDescent="0.25">
      <c r="A360" s="758"/>
      <c r="B360" s="852"/>
      <c r="C360" s="560">
        <v>4277</v>
      </c>
      <c r="D360" s="287" t="s">
        <v>47</v>
      </c>
      <c r="E360" s="832">
        <v>2125</v>
      </c>
      <c r="F360" s="832">
        <v>2125</v>
      </c>
      <c r="G360" s="499">
        <f t="shared" si="80"/>
        <v>100</v>
      </c>
      <c r="H360" s="907"/>
      <c r="I360" s="1566">
        <f t="shared" ref="I360:I361" si="93">SUM(H360/F360*100)</f>
        <v>0</v>
      </c>
      <c r="J360" s="1566">
        <f t="shared" ref="J360:J361" si="94">SUM(H360/E360*100)</f>
        <v>0</v>
      </c>
      <c r="K360" s="811"/>
    </row>
    <row r="361" spans="1:11" s="31" customFormat="1" ht="15" customHeight="1" x14ac:dyDescent="0.25">
      <c r="A361" s="758"/>
      <c r="B361" s="852"/>
      <c r="C361" s="560">
        <v>4279</v>
      </c>
      <c r="D361" s="287" t="s">
        <v>47</v>
      </c>
      <c r="E361" s="832">
        <v>375</v>
      </c>
      <c r="F361" s="832">
        <v>375</v>
      </c>
      <c r="G361" s="499">
        <f t="shared" si="80"/>
        <v>100</v>
      </c>
      <c r="H361" s="907"/>
      <c r="I361" s="1566">
        <f t="shared" si="93"/>
        <v>0</v>
      </c>
      <c r="J361" s="1566">
        <f t="shared" si="94"/>
        <v>0</v>
      </c>
      <c r="K361" s="811"/>
    </row>
    <row r="362" spans="1:11" s="31" customFormat="1" ht="15" customHeight="1" x14ac:dyDescent="0.25">
      <c r="A362" s="758"/>
      <c r="B362" s="852"/>
      <c r="C362" s="560">
        <v>4307</v>
      </c>
      <c r="D362" s="563" t="s">
        <v>22</v>
      </c>
      <c r="E362" s="832">
        <v>194524</v>
      </c>
      <c r="F362" s="832">
        <v>194524</v>
      </c>
      <c r="G362" s="499">
        <f t="shared" si="80"/>
        <v>100</v>
      </c>
      <c r="H362" s="907">
        <v>225885</v>
      </c>
      <c r="I362" s="936">
        <f t="shared" si="81"/>
        <v>116.12191811807284</v>
      </c>
      <c r="J362" s="936">
        <f t="shared" si="82"/>
        <v>116.12191811807284</v>
      </c>
      <c r="K362" s="811"/>
    </row>
    <row r="363" spans="1:11" s="31" customFormat="1" ht="15" customHeight="1" x14ac:dyDescent="0.25">
      <c r="A363" s="758"/>
      <c r="B363" s="852"/>
      <c r="C363" s="560">
        <v>4309</v>
      </c>
      <c r="D363" s="563" t="s">
        <v>22</v>
      </c>
      <c r="E363" s="832">
        <v>30138</v>
      </c>
      <c r="F363" s="832">
        <v>30138</v>
      </c>
      <c r="G363" s="499">
        <f t="shared" si="80"/>
        <v>100</v>
      </c>
      <c r="H363" s="907">
        <v>39698</v>
      </c>
      <c r="I363" s="936">
        <f t="shared" ref="I363:I365" si="95">SUM(H363/F363*100)</f>
        <v>131.72075121109563</v>
      </c>
      <c r="J363" s="936">
        <f t="shared" ref="J363:J365" si="96">SUM(H363/E363*100)</f>
        <v>131.72075121109563</v>
      </c>
      <c r="K363" s="811"/>
    </row>
    <row r="364" spans="1:11" s="31" customFormat="1" ht="30.6" customHeight="1" x14ac:dyDescent="0.25">
      <c r="A364" s="758"/>
      <c r="B364" s="852"/>
      <c r="C364" s="560">
        <v>4707</v>
      </c>
      <c r="D364" s="189" t="s">
        <v>60</v>
      </c>
      <c r="E364" s="832">
        <v>47133</v>
      </c>
      <c r="F364" s="832">
        <v>47133</v>
      </c>
      <c r="G364" s="787">
        <f t="shared" si="80"/>
        <v>100</v>
      </c>
      <c r="H364" s="793"/>
      <c r="I364" s="1566">
        <f t="shared" si="95"/>
        <v>0</v>
      </c>
      <c r="J364" s="1566">
        <f t="shared" si="96"/>
        <v>0</v>
      </c>
      <c r="K364" s="811"/>
    </row>
    <row r="365" spans="1:11" s="31" customFormat="1" ht="30.6" customHeight="1" x14ac:dyDescent="0.25">
      <c r="A365" s="758"/>
      <c r="B365" s="852"/>
      <c r="C365" s="560">
        <v>4709</v>
      </c>
      <c r="D365" s="189" t="s">
        <v>60</v>
      </c>
      <c r="E365" s="832">
        <v>8318</v>
      </c>
      <c r="F365" s="832">
        <v>8318</v>
      </c>
      <c r="G365" s="787">
        <f t="shared" si="80"/>
        <v>100</v>
      </c>
      <c r="H365" s="793"/>
      <c r="I365" s="1566">
        <f t="shared" si="95"/>
        <v>0</v>
      </c>
      <c r="J365" s="1566">
        <f t="shared" si="96"/>
        <v>0</v>
      </c>
      <c r="K365" s="811"/>
    </row>
    <row r="366" spans="1:11" s="31" customFormat="1" ht="15" customHeight="1" x14ac:dyDescent="0.25">
      <c r="A366" s="758"/>
      <c r="B366" s="852"/>
      <c r="C366" s="560">
        <v>4417</v>
      </c>
      <c r="D366" s="563" t="s">
        <v>210</v>
      </c>
      <c r="E366" s="832">
        <v>28495</v>
      </c>
      <c r="F366" s="832">
        <v>28495</v>
      </c>
      <c r="G366" s="499">
        <f t="shared" si="80"/>
        <v>100</v>
      </c>
      <c r="H366" s="793">
        <v>26083</v>
      </c>
      <c r="I366" s="936">
        <f t="shared" ref="I366:I367" si="97">SUM(H366/F366*100)</f>
        <v>91.535357080189499</v>
      </c>
      <c r="J366" s="936">
        <f t="shared" si="82"/>
        <v>91.535357080189499</v>
      </c>
      <c r="K366" s="811"/>
    </row>
    <row r="367" spans="1:11" s="31" customFormat="1" ht="15" customHeight="1" x14ac:dyDescent="0.25">
      <c r="A367" s="758"/>
      <c r="B367" s="852"/>
      <c r="C367" s="560">
        <v>4419</v>
      </c>
      <c r="D367" s="563" t="s">
        <v>210</v>
      </c>
      <c r="E367" s="832">
        <v>4781</v>
      </c>
      <c r="F367" s="832">
        <v>4781</v>
      </c>
      <c r="G367" s="499">
        <f t="shared" si="80"/>
        <v>100</v>
      </c>
      <c r="H367" s="793">
        <v>3859</v>
      </c>
      <c r="I367" s="936">
        <f t="shared" si="97"/>
        <v>80.71533152060239</v>
      </c>
      <c r="J367" s="936">
        <f t="shared" ref="J367" si="98">SUM(H367/E367*100)</f>
        <v>80.71533152060239</v>
      </c>
      <c r="K367" s="811"/>
    </row>
    <row r="368" spans="1:11" s="31" customFormat="1" ht="15" customHeight="1" x14ac:dyDescent="0.25">
      <c r="A368" s="758"/>
      <c r="B368" s="852"/>
      <c r="C368" s="560">
        <v>4427</v>
      </c>
      <c r="D368" s="466" t="s">
        <v>103</v>
      </c>
      <c r="E368" s="832">
        <v>30385</v>
      </c>
      <c r="F368" s="832">
        <v>30385</v>
      </c>
      <c r="G368" s="499">
        <f t="shared" si="80"/>
        <v>100</v>
      </c>
      <c r="H368" s="793">
        <v>52421</v>
      </c>
      <c r="I368" s="936">
        <f t="shared" si="81"/>
        <v>172.52262629586969</v>
      </c>
      <c r="J368" s="936">
        <f t="shared" si="82"/>
        <v>172.52262629586969</v>
      </c>
      <c r="K368" s="811"/>
    </row>
    <row r="369" spans="1:11" s="31" customFormat="1" ht="15" customHeight="1" x14ac:dyDescent="0.25">
      <c r="A369" s="758"/>
      <c r="B369" s="852"/>
      <c r="C369" s="560">
        <v>4429</v>
      </c>
      <c r="D369" s="466" t="s">
        <v>103</v>
      </c>
      <c r="E369" s="832">
        <v>1401</v>
      </c>
      <c r="F369" s="832">
        <v>1401</v>
      </c>
      <c r="G369" s="499">
        <f t="shared" si="80"/>
        <v>100</v>
      </c>
      <c r="H369" s="793">
        <v>3176</v>
      </c>
      <c r="I369" s="936">
        <f t="shared" ref="I369:I375" si="99">SUM(H369/F369*100)</f>
        <v>226.6952177016417</v>
      </c>
      <c r="J369" s="936">
        <f t="shared" ref="J369:J375" si="100">SUM(H369/E369*100)</f>
        <v>226.6952177016417</v>
      </c>
      <c r="K369" s="811"/>
    </row>
    <row r="370" spans="1:11" s="31" customFormat="1" ht="25.2" customHeight="1" x14ac:dyDescent="0.25">
      <c r="A370" s="758"/>
      <c r="B370" s="852"/>
      <c r="C370" s="560">
        <v>6067</v>
      </c>
      <c r="D370" s="1461" t="s">
        <v>62</v>
      </c>
      <c r="E370" s="832"/>
      <c r="F370" s="832"/>
      <c r="G370" s="499"/>
      <c r="H370" s="793">
        <v>22746</v>
      </c>
      <c r="I370" s="936"/>
      <c r="J370" s="936"/>
      <c r="K370" s="811"/>
    </row>
    <row r="371" spans="1:11" s="31" customFormat="1" ht="26.4" customHeight="1" x14ac:dyDescent="0.25">
      <c r="A371" s="758"/>
      <c r="B371" s="852"/>
      <c r="C371" s="1134">
        <v>6069</v>
      </c>
      <c r="D371" s="1462" t="s">
        <v>62</v>
      </c>
      <c r="E371" s="1135"/>
      <c r="F371" s="1135"/>
      <c r="G371" s="824"/>
      <c r="H371" s="1021">
        <v>4014</v>
      </c>
      <c r="I371" s="1022"/>
      <c r="J371" s="1022"/>
      <c r="K371" s="1023"/>
    </row>
    <row r="372" spans="1:11" s="31" customFormat="1" ht="15" customHeight="1" x14ac:dyDescent="0.25">
      <c r="A372" s="758"/>
      <c r="B372" s="852"/>
      <c r="C372" s="1330"/>
      <c r="D372" s="1377" t="s">
        <v>140</v>
      </c>
      <c r="E372" s="1385">
        <f>SUM(E373:E375)</f>
        <v>185323</v>
      </c>
      <c r="F372" s="1385">
        <f>SUM(F373:F375)</f>
        <v>185323</v>
      </c>
      <c r="G372" s="1459">
        <f t="shared" si="80"/>
        <v>100</v>
      </c>
      <c r="H372" s="1569">
        <f>SUM(H373:H375)</f>
        <v>0</v>
      </c>
      <c r="I372" s="1748">
        <f t="shared" si="99"/>
        <v>0</v>
      </c>
      <c r="J372" s="1748">
        <f t="shared" si="100"/>
        <v>0</v>
      </c>
      <c r="K372" s="1323"/>
    </row>
    <row r="373" spans="1:11" s="31" customFormat="1" ht="15" customHeight="1" x14ac:dyDescent="0.25">
      <c r="A373" s="758"/>
      <c r="B373" s="852"/>
      <c r="C373" s="924">
        <v>4174</v>
      </c>
      <c r="D373" s="1458" t="s">
        <v>45</v>
      </c>
      <c r="E373" s="1040">
        <v>1960</v>
      </c>
      <c r="F373" s="1040">
        <v>1960</v>
      </c>
      <c r="G373" s="902">
        <f t="shared" si="80"/>
        <v>100</v>
      </c>
      <c r="H373" s="1570"/>
      <c r="I373" s="1571">
        <f t="shared" si="99"/>
        <v>0</v>
      </c>
      <c r="J373" s="1571">
        <f t="shared" si="100"/>
        <v>0</v>
      </c>
      <c r="K373" s="897"/>
    </row>
    <row r="374" spans="1:11" s="31" customFormat="1" ht="15" customHeight="1" x14ac:dyDescent="0.25">
      <c r="A374" s="758"/>
      <c r="B374" s="852"/>
      <c r="C374" s="560">
        <v>4304</v>
      </c>
      <c r="D374" s="1376" t="s">
        <v>22</v>
      </c>
      <c r="E374" s="832">
        <v>15680</v>
      </c>
      <c r="F374" s="832">
        <v>15680</v>
      </c>
      <c r="G374" s="499">
        <f t="shared" si="80"/>
        <v>100</v>
      </c>
      <c r="H374" s="1513"/>
      <c r="I374" s="1566">
        <f t="shared" si="99"/>
        <v>0</v>
      </c>
      <c r="J374" s="1566">
        <f t="shared" si="100"/>
        <v>0</v>
      </c>
      <c r="K374" s="811"/>
    </row>
    <row r="375" spans="1:11" s="31" customFormat="1" ht="15" customHeight="1" x14ac:dyDescent="0.25">
      <c r="A375" s="1576"/>
      <c r="B375" s="1574"/>
      <c r="C375" s="1134">
        <v>6050</v>
      </c>
      <c r="D375" s="649" t="s">
        <v>61</v>
      </c>
      <c r="E375" s="1135">
        <v>167683</v>
      </c>
      <c r="F375" s="1135">
        <v>167683</v>
      </c>
      <c r="G375" s="824">
        <f t="shared" si="80"/>
        <v>100</v>
      </c>
      <c r="H375" s="1572"/>
      <c r="I375" s="1573">
        <f t="shared" si="99"/>
        <v>0</v>
      </c>
      <c r="J375" s="1573">
        <f t="shared" si="100"/>
        <v>0</v>
      </c>
      <c r="K375" s="1023"/>
    </row>
    <row r="376" spans="1:11" s="31" customFormat="1" ht="15" customHeight="1" x14ac:dyDescent="0.25">
      <c r="A376" s="758"/>
      <c r="B376" s="852"/>
      <c r="C376" s="1574"/>
      <c r="D376" s="1331" t="s">
        <v>142</v>
      </c>
      <c r="E376" s="1385">
        <f>SUM(E377:E408)</f>
        <v>850391</v>
      </c>
      <c r="F376" s="1385">
        <f>SUM(F377:F408)</f>
        <v>850391</v>
      </c>
      <c r="G376" s="1307">
        <f t="shared" ref="G376:G413" si="101">SUM(F376/E376*100)</f>
        <v>100</v>
      </c>
      <c r="H376" s="1575">
        <f>SUM(H377:H408)</f>
        <v>586257</v>
      </c>
      <c r="I376" s="1335">
        <f>SUM(H376/F376*100)</f>
        <v>68.939699502934531</v>
      </c>
      <c r="J376" s="1335">
        <f t="shared" ref="J376:J406" si="102">SUM(H376/E376*100)</f>
        <v>68.939699502934531</v>
      </c>
      <c r="K376" s="1336"/>
    </row>
    <row r="377" spans="1:11" s="31" customFormat="1" ht="15" customHeight="1" x14ac:dyDescent="0.25">
      <c r="A377" s="758"/>
      <c r="B377" s="853"/>
      <c r="C377" s="1295">
        <v>3247</v>
      </c>
      <c r="D377" s="1296" t="s">
        <v>191</v>
      </c>
      <c r="E377" s="1297">
        <v>120206</v>
      </c>
      <c r="F377" s="1297">
        <v>120206</v>
      </c>
      <c r="G377" s="902">
        <f t="shared" si="80"/>
        <v>100</v>
      </c>
      <c r="H377" s="1299">
        <v>128444</v>
      </c>
      <c r="I377" s="936">
        <f t="shared" ref="I377:I378" si="103">SUM(H377/F377*100)</f>
        <v>106.85323527943697</v>
      </c>
      <c r="J377" s="936">
        <f t="shared" ref="J377:J378" si="104">SUM(H377/E377*100)</f>
        <v>106.85323527943697</v>
      </c>
      <c r="K377" s="1275"/>
    </row>
    <row r="378" spans="1:11" s="31" customFormat="1" ht="15" customHeight="1" x14ac:dyDescent="0.25">
      <c r="A378" s="758"/>
      <c r="B378" s="853"/>
      <c r="C378" s="560">
        <v>3249</v>
      </c>
      <c r="D378" s="1195" t="s">
        <v>191</v>
      </c>
      <c r="E378" s="909">
        <v>7075</v>
      </c>
      <c r="F378" s="909">
        <v>7075</v>
      </c>
      <c r="G378" s="499">
        <f t="shared" si="101"/>
        <v>100</v>
      </c>
      <c r="H378" s="1300">
        <v>7556</v>
      </c>
      <c r="I378" s="936">
        <f t="shared" si="103"/>
        <v>106.79858657243817</v>
      </c>
      <c r="J378" s="936">
        <f t="shared" si="104"/>
        <v>106.79858657243817</v>
      </c>
      <c r="K378" s="811"/>
    </row>
    <row r="379" spans="1:11" s="31" customFormat="1" ht="15" customHeight="1" x14ac:dyDescent="0.25">
      <c r="A379" s="758"/>
      <c r="B379" s="853"/>
      <c r="C379" s="560">
        <v>3267</v>
      </c>
      <c r="D379" s="1195" t="s">
        <v>215</v>
      </c>
      <c r="E379" s="909">
        <v>18858</v>
      </c>
      <c r="F379" s="909">
        <v>18858</v>
      </c>
      <c r="G379" s="499">
        <f t="shared" si="101"/>
        <v>100</v>
      </c>
      <c r="H379" s="1513">
        <v>0</v>
      </c>
      <c r="I379" s="1566">
        <f t="shared" ref="I379:I397" si="105">SUM(H379/F379*100)</f>
        <v>0</v>
      </c>
      <c r="J379" s="1566">
        <f t="shared" si="102"/>
        <v>0</v>
      </c>
      <c r="K379" s="811"/>
    </row>
    <row r="380" spans="1:11" s="31" customFormat="1" ht="15" customHeight="1" x14ac:dyDescent="0.25">
      <c r="A380" s="758"/>
      <c r="B380" s="853"/>
      <c r="C380" s="560">
        <v>3269</v>
      </c>
      <c r="D380" s="1195" t="s">
        <v>215</v>
      </c>
      <c r="E380" s="909">
        <v>1142</v>
      </c>
      <c r="F380" s="909">
        <v>1142</v>
      </c>
      <c r="G380" s="499">
        <f t="shared" si="101"/>
        <v>100</v>
      </c>
      <c r="H380" s="1513">
        <v>0</v>
      </c>
      <c r="I380" s="1566">
        <f t="shared" ref="I380" si="106">SUM(H380/F380*100)</f>
        <v>0</v>
      </c>
      <c r="J380" s="1566">
        <f t="shared" ref="J380" si="107">SUM(H380/E380*100)</f>
        <v>0</v>
      </c>
      <c r="K380" s="811"/>
    </row>
    <row r="381" spans="1:11" s="31" customFormat="1" ht="15" customHeight="1" x14ac:dyDescent="0.25">
      <c r="A381" s="758"/>
      <c r="B381" s="853"/>
      <c r="C381" s="560">
        <v>4017</v>
      </c>
      <c r="D381" s="559" t="s">
        <v>39</v>
      </c>
      <c r="E381" s="909">
        <v>32120</v>
      </c>
      <c r="F381" s="909">
        <v>32120</v>
      </c>
      <c r="G381" s="499">
        <f t="shared" si="101"/>
        <v>100</v>
      </c>
      <c r="H381" s="793">
        <v>1387</v>
      </c>
      <c r="I381" s="936">
        <f t="shared" si="105"/>
        <v>4.3181818181818183</v>
      </c>
      <c r="J381" s="936">
        <f t="shared" si="102"/>
        <v>4.3181818181818183</v>
      </c>
      <c r="K381" s="835"/>
    </row>
    <row r="382" spans="1:11" s="31" customFormat="1" ht="15" customHeight="1" x14ac:dyDescent="0.25">
      <c r="A382" s="758"/>
      <c r="B382" s="852"/>
      <c r="C382" s="1193">
        <v>4019</v>
      </c>
      <c r="D382" s="559" t="s">
        <v>39</v>
      </c>
      <c r="E382" s="909">
        <v>20502</v>
      </c>
      <c r="F382" s="909">
        <v>20502</v>
      </c>
      <c r="G382" s="499">
        <f t="shared" si="101"/>
        <v>100</v>
      </c>
      <c r="H382" s="793">
        <v>84</v>
      </c>
      <c r="I382" s="936">
        <f t="shared" si="105"/>
        <v>0.40971612525607259</v>
      </c>
      <c r="J382" s="936">
        <f t="shared" si="102"/>
        <v>0.40971612525607259</v>
      </c>
      <c r="K382" s="835"/>
    </row>
    <row r="383" spans="1:11" s="31" customFormat="1" ht="15" customHeight="1" x14ac:dyDescent="0.25">
      <c r="A383" s="758"/>
      <c r="B383" s="852"/>
      <c r="C383" s="1193">
        <v>4117</v>
      </c>
      <c r="D383" s="559" t="s">
        <v>42</v>
      </c>
      <c r="E383" s="909">
        <v>9000</v>
      </c>
      <c r="F383" s="909">
        <v>9000</v>
      </c>
      <c r="G383" s="499">
        <f t="shared" si="101"/>
        <v>100</v>
      </c>
      <c r="H383" s="793">
        <v>1971</v>
      </c>
      <c r="I383" s="936">
        <f t="shared" si="105"/>
        <v>21.9</v>
      </c>
      <c r="J383" s="936">
        <f t="shared" si="102"/>
        <v>21.9</v>
      </c>
      <c r="K383" s="835"/>
    </row>
    <row r="384" spans="1:11" s="31" customFormat="1" ht="15" customHeight="1" x14ac:dyDescent="0.25">
      <c r="A384" s="758"/>
      <c r="B384" s="852"/>
      <c r="C384" s="930">
        <v>4119</v>
      </c>
      <c r="D384" s="559" t="s">
        <v>42</v>
      </c>
      <c r="E384" s="909">
        <v>5124</v>
      </c>
      <c r="F384" s="909">
        <v>5124</v>
      </c>
      <c r="G384" s="499">
        <f t="shared" si="101"/>
        <v>100</v>
      </c>
      <c r="H384" s="793">
        <v>2217</v>
      </c>
      <c r="I384" s="936">
        <f t="shared" si="105"/>
        <v>43.266978922716625</v>
      </c>
      <c r="J384" s="936">
        <f t="shared" si="102"/>
        <v>43.266978922716625</v>
      </c>
      <c r="K384" s="835"/>
    </row>
    <row r="385" spans="1:11" s="31" customFormat="1" ht="15" customHeight="1" x14ac:dyDescent="0.25">
      <c r="A385" s="758"/>
      <c r="B385" s="852"/>
      <c r="C385" s="1194">
        <v>4127</v>
      </c>
      <c r="D385" s="559" t="s">
        <v>43</v>
      </c>
      <c r="E385" s="909">
        <v>968</v>
      </c>
      <c r="F385" s="909">
        <v>968</v>
      </c>
      <c r="G385" s="499">
        <f t="shared" si="101"/>
        <v>100</v>
      </c>
      <c r="H385" s="793">
        <v>244</v>
      </c>
      <c r="I385" s="936">
        <f t="shared" si="105"/>
        <v>25.206611570247933</v>
      </c>
      <c r="J385" s="936">
        <f t="shared" si="102"/>
        <v>25.206611570247933</v>
      </c>
      <c r="K385" s="835"/>
    </row>
    <row r="386" spans="1:11" s="31" customFormat="1" ht="15" customHeight="1" x14ac:dyDescent="0.25">
      <c r="A386" s="758"/>
      <c r="B386" s="852"/>
      <c r="C386" s="1194">
        <v>4129</v>
      </c>
      <c r="D386" s="559" t="s">
        <v>43</v>
      </c>
      <c r="E386" s="1093">
        <v>440</v>
      </c>
      <c r="F386" s="1093">
        <v>440</v>
      </c>
      <c r="G386" s="499">
        <f t="shared" si="101"/>
        <v>100</v>
      </c>
      <c r="H386" s="793">
        <v>314</v>
      </c>
      <c r="I386" s="936">
        <f t="shared" si="105"/>
        <v>71.36363636363636</v>
      </c>
      <c r="J386" s="936">
        <f t="shared" si="102"/>
        <v>71.36363636363636</v>
      </c>
      <c r="K386" s="835"/>
    </row>
    <row r="387" spans="1:11" s="31" customFormat="1" ht="15" hidden="1" customHeight="1" x14ac:dyDescent="0.25">
      <c r="A387" s="758"/>
      <c r="B387" s="853"/>
      <c r="C387" s="560">
        <v>4170</v>
      </c>
      <c r="D387" s="559" t="s">
        <v>45</v>
      </c>
      <c r="E387" s="1093"/>
      <c r="F387" s="1093"/>
      <c r="G387" s="499" t="e">
        <f t="shared" si="101"/>
        <v>#DIV/0!</v>
      </c>
      <c r="H387" s="793"/>
      <c r="I387" s="936" t="e">
        <f t="shared" si="105"/>
        <v>#DIV/0!</v>
      </c>
      <c r="J387" s="936" t="e">
        <f t="shared" si="102"/>
        <v>#DIV/0!</v>
      </c>
      <c r="K387" s="835"/>
    </row>
    <row r="388" spans="1:11" s="31" customFormat="1" ht="15" customHeight="1" x14ac:dyDescent="0.25">
      <c r="A388" s="758"/>
      <c r="B388" s="853"/>
      <c r="C388" s="560">
        <v>4177</v>
      </c>
      <c r="D388" s="559" t="s">
        <v>45</v>
      </c>
      <c r="E388" s="908">
        <v>96529</v>
      </c>
      <c r="F388" s="908">
        <v>96529</v>
      </c>
      <c r="G388" s="499">
        <f t="shared" si="101"/>
        <v>100</v>
      </c>
      <c r="H388" s="793">
        <v>61786</v>
      </c>
      <c r="I388" s="936">
        <f t="shared" si="105"/>
        <v>64.007707528307549</v>
      </c>
      <c r="J388" s="936">
        <f t="shared" si="102"/>
        <v>64.007707528307549</v>
      </c>
      <c r="K388" s="835"/>
    </row>
    <row r="389" spans="1:11" s="31" customFormat="1" ht="15" hidden="1" customHeight="1" x14ac:dyDescent="0.25">
      <c r="A389" s="758"/>
      <c r="B389" s="853"/>
      <c r="C389" s="561">
        <v>4210</v>
      </c>
      <c r="D389" s="562" t="s">
        <v>31</v>
      </c>
      <c r="E389" s="908"/>
      <c r="F389" s="908"/>
      <c r="G389" s="499" t="e">
        <f t="shared" si="101"/>
        <v>#DIV/0!</v>
      </c>
      <c r="H389" s="793"/>
      <c r="I389" s="936" t="e">
        <f t="shared" si="105"/>
        <v>#DIV/0!</v>
      </c>
      <c r="J389" s="936" t="e">
        <f t="shared" si="102"/>
        <v>#DIV/0!</v>
      </c>
      <c r="K389" s="835"/>
    </row>
    <row r="390" spans="1:11" s="31" customFormat="1" ht="15" customHeight="1" x14ac:dyDescent="0.25">
      <c r="A390" s="758"/>
      <c r="B390" s="853"/>
      <c r="C390" s="561">
        <v>4179</v>
      </c>
      <c r="D390" s="559" t="s">
        <v>45</v>
      </c>
      <c r="E390" s="908">
        <v>51453</v>
      </c>
      <c r="F390" s="908">
        <v>51453</v>
      </c>
      <c r="G390" s="499">
        <f t="shared" si="101"/>
        <v>100</v>
      </c>
      <c r="H390" s="793">
        <v>58751</v>
      </c>
      <c r="I390" s="936">
        <f t="shared" si="105"/>
        <v>114.18381824189066</v>
      </c>
      <c r="J390" s="936">
        <f t="shared" si="102"/>
        <v>114.18381824189066</v>
      </c>
      <c r="K390" s="835"/>
    </row>
    <row r="391" spans="1:11" s="31" customFormat="1" ht="15" customHeight="1" x14ac:dyDescent="0.25">
      <c r="A391" s="758"/>
      <c r="B391" s="853"/>
      <c r="C391" s="561">
        <v>4210</v>
      </c>
      <c r="D391" s="562" t="s">
        <v>31</v>
      </c>
      <c r="E391" s="908">
        <v>600</v>
      </c>
      <c r="F391" s="908">
        <v>600</v>
      </c>
      <c r="G391" s="499">
        <f t="shared" si="101"/>
        <v>100</v>
      </c>
      <c r="H391" s="793">
        <v>600</v>
      </c>
      <c r="I391" s="787">
        <f t="shared" ref="I391:I406" si="108">SUM(H391/F391*100)</f>
        <v>100</v>
      </c>
      <c r="J391" s="1298">
        <f t="shared" si="102"/>
        <v>100</v>
      </c>
      <c r="K391" s="835"/>
    </row>
    <row r="392" spans="1:11" s="31" customFormat="1" ht="15" customHeight="1" x14ac:dyDescent="0.25">
      <c r="A392" s="758"/>
      <c r="B392" s="852"/>
      <c r="C392" s="561">
        <v>4217</v>
      </c>
      <c r="D392" s="562" t="s">
        <v>31</v>
      </c>
      <c r="E392" s="908">
        <v>15968</v>
      </c>
      <c r="F392" s="908">
        <v>15968</v>
      </c>
      <c r="G392" s="499">
        <f t="shared" si="101"/>
        <v>100</v>
      </c>
      <c r="H392" s="793">
        <v>5272</v>
      </c>
      <c r="I392" s="787">
        <f t="shared" si="108"/>
        <v>33.016032064128261</v>
      </c>
      <c r="J392" s="787">
        <f t="shared" si="102"/>
        <v>33.016032064128261</v>
      </c>
      <c r="K392" s="811"/>
    </row>
    <row r="393" spans="1:11" s="31" customFormat="1" ht="15" customHeight="1" x14ac:dyDescent="0.25">
      <c r="A393" s="758"/>
      <c r="B393" s="852"/>
      <c r="C393" s="561">
        <v>4219</v>
      </c>
      <c r="D393" s="562" t="s">
        <v>31</v>
      </c>
      <c r="E393" s="908">
        <v>4567</v>
      </c>
      <c r="F393" s="908">
        <v>4567</v>
      </c>
      <c r="G393" s="499">
        <f t="shared" si="101"/>
        <v>100</v>
      </c>
      <c r="H393" s="793">
        <v>728</v>
      </c>
      <c r="I393" s="936">
        <f t="shared" si="105"/>
        <v>15.940442303481497</v>
      </c>
      <c r="J393" s="787">
        <f t="shared" si="102"/>
        <v>15.940442303481497</v>
      </c>
      <c r="K393" s="811"/>
    </row>
    <row r="394" spans="1:11" s="31" customFormat="1" ht="15" customHeight="1" x14ac:dyDescent="0.25">
      <c r="A394" s="758"/>
      <c r="B394" s="852"/>
      <c r="C394" s="561">
        <v>4247</v>
      </c>
      <c r="D394" s="562" t="s">
        <v>86</v>
      </c>
      <c r="E394" s="908">
        <v>14512</v>
      </c>
      <c r="F394" s="908">
        <v>14512</v>
      </c>
      <c r="G394" s="499">
        <f t="shared" si="101"/>
        <v>100</v>
      </c>
      <c r="H394" s="793">
        <v>24008</v>
      </c>
      <c r="I394" s="787">
        <f t="shared" si="108"/>
        <v>165.43550165380373</v>
      </c>
      <c r="J394" s="787">
        <f t="shared" si="102"/>
        <v>165.43550165380373</v>
      </c>
      <c r="K394" s="811"/>
    </row>
    <row r="395" spans="1:11" s="31" customFormat="1" ht="15" customHeight="1" x14ac:dyDescent="0.25">
      <c r="A395" s="758"/>
      <c r="B395" s="852"/>
      <c r="C395" s="561">
        <v>4249</v>
      </c>
      <c r="D395" s="562" t="s">
        <v>86</v>
      </c>
      <c r="E395" s="908">
        <v>204</v>
      </c>
      <c r="F395" s="908">
        <v>204</v>
      </c>
      <c r="G395" s="499">
        <f t="shared" si="101"/>
        <v>100</v>
      </c>
      <c r="H395" s="793">
        <v>1413</v>
      </c>
      <c r="I395" s="787">
        <f t="shared" si="108"/>
        <v>692.64705882352939</v>
      </c>
      <c r="J395" s="787">
        <f t="shared" si="102"/>
        <v>692.64705882352939</v>
      </c>
      <c r="K395" s="811"/>
    </row>
    <row r="396" spans="1:11" s="31" customFormat="1" ht="15" hidden="1" customHeight="1" x14ac:dyDescent="0.25">
      <c r="A396" s="758"/>
      <c r="B396" s="852"/>
      <c r="C396" s="561">
        <v>4277</v>
      </c>
      <c r="D396" s="562" t="s">
        <v>47</v>
      </c>
      <c r="E396" s="908"/>
      <c r="F396" s="908"/>
      <c r="G396" s="499" t="e">
        <f t="shared" si="101"/>
        <v>#DIV/0!</v>
      </c>
      <c r="H396" s="793">
        <v>0</v>
      </c>
      <c r="I396" s="936" t="e">
        <f t="shared" si="105"/>
        <v>#DIV/0!</v>
      </c>
      <c r="J396" s="787" t="e">
        <f t="shared" si="102"/>
        <v>#DIV/0!</v>
      </c>
      <c r="K396" s="811"/>
    </row>
    <row r="397" spans="1:11" s="31" customFormat="1" ht="15" hidden="1" customHeight="1" x14ac:dyDescent="0.25">
      <c r="A397" s="758"/>
      <c r="B397" s="852"/>
      <c r="C397" s="561">
        <v>4279</v>
      </c>
      <c r="D397" s="562" t="s">
        <v>47</v>
      </c>
      <c r="E397" s="908"/>
      <c r="F397" s="908"/>
      <c r="G397" s="499" t="e">
        <f t="shared" si="101"/>
        <v>#DIV/0!</v>
      </c>
      <c r="H397" s="793">
        <v>0</v>
      </c>
      <c r="I397" s="936" t="e">
        <f t="shared" si="105"/>
        <v>#DIV/0!</v>
      </c>
      <c r="J397" s="787" t="e">
        <f t="shared" si="102"/>
        <v>#DIV/0!</v>
      </c>
      <c r="K397" s="811"/>
    </row>
    <row r="398" spans="1:11" s="31" customFormat="1" ht="15" hidden="1" customHeight="1" x14ac:dyDescent="0.25">
      <c r="A398" s="758"/>
      <c r="B398" s="852"/>
      <c r="C398" s="561">
        <v>4300</v>
      </c>
      <c r="D398" s="563" t="s">
        <v>22</v>
      </c>
      <c r="E398" s="908"/>
      <c r="F398" s="908"/>
      <c r="G398" s="499" t="e">
        <f t="shared" si="101"/>
        <v>#DIV/0!</v>
      </c>
      <c r="H398" s="793"/>
      <c r="I398" s="787" t="e">
        <f t="shared" si="108"/>
        <v>#DIV/0!</v>
      </c>
      <c r="J398" s="787" t="e">
        <f t="shared" si="102"/>
        <v>#DIV/0!</v>
      </c>
      <c r="K398" s="811"/>
    </row>
    <row r="399" spans="1:11" s="31" customFormat="1" ht="15" customHeight="1" x14ac:dyDescent="0.25">
      <c r="A399" s="758"/>
      <c r="B399" s="852"/>
      <c r="C399" s="561">
        <v>4307</v>
      </c>
      <c r="D399" s="563" t="s">
        <v>22</v>
      </c>
      <c r="E399" s="908">
        <v>398200</v>
      </c>
      <c r="F399" s="908">
        <v>398200</v>
      </c>
      <c r="G399" s="499">
        <f t="shared" si="101"/>
        <v>100</v>
      </c>
      <c r="H399" s="793">
        <v>275676</v>
      </c>
      <c r="I399" s="787">
        <f t="shared" si="108"/>
        <v>69.230537418382724</v>
      </c>
      <c r="J399" s="787">
        <f t="shared" si="102"/>
        <v>69.230537418382724</v>
      </c>
      <c r="K399" s="811"/>
    </row>
    <row r="400" spans="1:11" s="31" customFormat="1" ht="15" customHeight="1" x14ac:dyDescent="0.25">
      <c r="A400" s="758"/>
      <c r="B400" s="852"/>
      <c r="C400" s="561">
        <v>4309</v>
      </c>
      <c r="D400" s="563" t="s">
        <v>22</v>
      </c>
      <c r="E400" s="1392">
        <v>26418</v>
      </c>
      <c r="F400" s="1392">
        <v>26418</v>
      </c>
      <c r="G400" s="499">
        <f t="shared" si="101"/>
        <v>100</v>
      </c>
      <c r="H400" s="793">
        <v>15806</v>
      </c>
      <c r="I400" s="787">
        <f t="shared" si="108"/>
        <v>59.830418653948072</v>
      </c>
      <c r="J400" s="787">
        <f t="shared" si="102"/>
        <v>59.830418653948072</v>
      </c>
      <c r="K400" s="811"/>
    </row>
    <row r="401" spans="1:11" s="31" customFormat="1" ht="15" hidden="1" customHeight="1" x14ac:dyDescent="0.25">
      <c r="A401" s="758"/>
      <c r="B401" s="852"/>
      <c r="C401" s="561">
        <v>4417</v>
      </c>
      <c r="D401" s="563" t="s">
        <v>210</v>
      </c>
      <c r="E401" s="1392"/>
      <c r="F401" s="1392"/>
      <c r="G401" s="499" t="e">
        <f t="shared" si="101"/>
        <v>#DIV/0!</v>
      </c>
      <c r="H401" s="793">
        <v>0</v>
      </c>
      <c r="I401" s="787" t="e">
        <f t="shared" si="108"/>
        <v>#DIV/0!</v>
      </c>
      <c r="J401" s="787" t="e">
        <f t="shared" si="102"/>
        <v>#DIV/0!</v>
      </c>
      <c r="K401" s="811"/>
    </row>
    <row r="402" spans="1:11" s="31" customFormat="1" ht="15" hidden="1" customHeight="1" x14ac:dyDescent="0.25">
      <c r="A402" s="758"/>
      <c r="B402" s="852"/>
      <c r="C402" s="561">
        <v>4419</v>
      </c>
      <c r="D402" s="563" t="s">
        <v>210</v>
      </c>
      <c r="E402" s="909"/>
      <c r="F402" s="909"/>
      <c r="G402" s="499" t="e">
        <f t="shared" si="101"/>
        <v>#DIV/0!</v>
      </c>
      <c r="H402" s="793">
        <v>0</v>
      </c>
      <c r="I402" s="787" t="e">
        <f t="shared" si="108"/>
        <v>#DIV/0!</v>
      </c>
      <c r="J402" s="787" t="e">
        <f t="shared" si="102"/>
        <v>#DIV/0!</v>
      </c>
      <c r="K402" s="811"/>
    </row>
    <row r="403" spans="1:11" s="31" customFormat="1" ht="15" hidden="1" customHeight="1" x14ac:dyDescent="0.25">
      <c r="A403" s="758"/>
      <c r="B403" s="852"/>
      <c r="C403" s="560">
        <v>4427</v>
      </c>
      <c r="D403" s="466" t="s">
        <v>103</v>
      </c>
      <c r="E403" s="832"/>
      <c r="F403" s="832"/>
      <c r="G403" s="499" t="e">
        <f t="shared" si="101"/>
        <v>#DIV/0!</v>
      </c>
      <c r="H403" s="793"/>
      <c r="I403" s="787" t="e">
        <f t="shared" si="108"/>
        <v>#DIV/0!</v>
      </c>
      <c r="J403" s="787" t="e">
        <f t="shared" si="102"/>
        <v>#DIV/0!</v>
      </c>
      <c r="K403" s="811"/>
    </row>
    <row r="404" spans="1:11" s="31" customFormat="1" ht="15" customHeight="1" x14ac:dyDescent="0.25">
      <c r="A404" s="758"/>
      <c r="B404" s="852"/>
      <c r="C404" s="560">
        <v>4427</v>
      </c>
      <c r="D404" s="466" t="s">
        <v>103</v>
      </c>
      <c r="E404" s="832">
        <v>2802</v>
      </c>
      <c r="F404" s="832">
        <v>2802</v>
      </c>
      <c r="G404" s="787">
        <f t="shared" si="101"/>
        <v>100</v>
      </c>
      <c r="H404" s="1513">
        <v>0</v>
      </c>
      <c r="I404" s="1566">
        <f t="shared" si="108"/>
        <v>0</v>
      </c>
      <c r="J404" s="1566">
        <f t="shared" si="102"/>
        <v>0</v>
      </c>
      <c r="K404" s="811"/>
    </row>
    <row r="405" spans="1:11" s="31" customFormat="1" ht="27.6" customHeight="1" x14ac:dyDescent="0.25">
      <c r="A405" s="758"/>
      <c r="B405" s="852"/>
      <c r="C405" s="560">
        <v>4707</v>
      </c>
      <c r="D405" s="189" t="s">
        <v>60</v>
      </c>
      <c r="E405" s="832">
        <v>22386</v>
      </c>
      <c r="F405" s="832">
        <v>22386</v>
      </c>
      <c r="G405" s="787">
        <f t="shared" si="101"/>
        <v>100</v>
      </c>
      <c r="H405" s="1513">
        <v>0</v>
      </c>
      <c r="I405" s="1566">
        <f t="shared" si="108"/>
        <v>0</v>
      </c>
      <c r="J405" s="1566">
        <f t="shared" si="102"/>
        <v>0</v>
      </c>
      <c r="K405" s="811"/>
    </row>
    <row r="406" spans="1:11" s="31" customFormat="1" ht="30" customHeight="1" thickBot="1" x14ac:dyDescent="0.3">
      <c r="A406" s="758"/>
      <c r="B406" s="852"/>
      <c r="C406" s="1134">
        <v>4709</v>
      </c>
      <c r="D406" s="572" t="s">
        <v>60</v>
      </c>
      <c r="E406" s="1135">
        <v>1317</v>
      </c>
      <c r="F406" s="1135">
        <v>1317</v>
      </c>
      <c r="G406" s="1020">
        <f t="shared" si="101"/>
        <v>100</v>
      </c>
      <c r="H406" s="1572">
        <v>0</v>
      </c>
      <c r="I406" s="1573">
        <f t="shared" si="108"/>
        <v>0</v>
      </c>
      <c r="J406" s="1573">
        <f t="shared" si="102"/>
        <v>0</v>
      </c>
      <c r="K406" s="1023"/>
    </row>
    <row r="407" spans="1:11" s="31" customFormat="1" ht="34.950000000000003" hidden="1" customHeight="1" x14ac:dyDescent="0.25">
      <c r="A407" s="758"/>
      <c r="B407" s="852"/>
      <c r="C407" s="924">
        <v>6067</v>
      </c>
      <c r="D407" s="375" t="s">
        <v>62</v>
      </c>
      <c r="E407" s="1040"/>
      <c r="F407" s="1040"/>
      <c r="G407" s="497" t="e">
        <f t="shared" si="101"/>
        <v>#DIV/0!</v>
      </c>
      <c r="H407" s="907"/>
      <c r="I407" s="497" t="e">
        <f t="shared" ref="I407:I408" si="109">SUM(H407/F407*100)</f>
        <v>#DIV/0!</v>
      </c>
      <c r="J407" s="497" t="e">
        <f t="shared" ref="J407:J410" si="110">SUM(H407/E407*100)</f>
        <v>#DIV/0!</v>
      </c>
      <c r="K407" s="897"/>
    </row>
    <row r="408" spans="1:11" s="31" customFormat="1" ht="34.950000000000003" hidden="1" customHeight="1" x14ac:dyDescent="0.25">
      <c r="A408" s="758"/>
      <c r="B408" s="852"/>
      <c r="C408" s="1134">
        <v>6069</v>
      </c>
      <c r="D408" s="572" t="s">
        <v>62</v>
      </c>
      <c r="E408" s="1135"/>
      <c r="F408" s="1135"/>
      <c r="G408" s="1020" t="e">
        <f t="shared" si="101"/>
        <v>#DIV/0!</v>
      </c>
      <c r="H408" s="1021"/>
      <c r="I408" s="1020" t="e">
        <f t="shared" si="109"/>
        <v>#DIV/0!</v>
      </c>
      <c r="J408" s="1020" t="e">
        <f t="shared" si="110"/>
        <v>#DIV/0!</v>
      </c>
      <c r="K408" s="1023"/>
    </row>
    <row r="409" spans="1:11" s="31" customFormat="1" ht="16.95" customHeight="1" thickTop="1" thickBot="1" x14ac:dyDescent="0.3">
      <c r="A409" s="758"/>
      <c r="B409" s="852"/>
      <c r="C409" s="493"/>
      <c r="D409" s="493" t="s">
        <v>135</v>
      </c>
      <c r="E409" s="1385">
        <f>SUM(E410:E413)</f>
        <v>31200</v>
      </c>
      <c r="F409" s="1385">
        <f>SUM(F410:F413)</f>
        <v>31200</v>
      </c>
      <c r="G409" s="1333">
        <f t="shared" si="101"/>
        <v>100</v>
      </c>
      <c r="H409" s="1385">
        <f>SUM(H410:H413)</f>
        <v>31200</v>
      </c>
      <c r="I409" s="1358">
        <f t="shared" ref="I409" si="111">SUM(H409/F409*100)</f>
        <v>100</v>
      </c>
      <c r="J409" s="1358">
        <f t="shared" si="110"/>
        <v>100</v>
      </c>
      <c r="K409" s="1336"/>
    </row>
    <row r="410" spans="1:11" s="31" customFormat="1" ht="18.600000000000001" customHeight="1" x14ac:dyDescent="0.25">
      <c r="A410" s="758"/>
      <c r="B410" s="852"/>
      <c r="C410" s="1295">
        <v>4110</v>
      </c>
      <c r="D410" s="559" t="s">
        <v>42</v>
      </c>
      <c r="E410" s="1374">
        <v>4460</v>
      </c>
      <c r="F410" s="1374">
        <v>4460</v>
      </c>
      <c r="G410" s="1143">
        <f t="shared" si="101"/>
        <v>100</v>
      </c>
      <c r="H410" s="1375">
        <v>4460</v>
      </c>
      <c r="I410" s="936">
        <f t="shared" ref="I410" si="112">SUM(H410/F410*100)</f>
        <v>100</v>
      </c>
      <c r="J410" s="936">
        <f t="shared" si="110"/>
        <v>100</v>
      </c>
      <c r="K410" s="1275"/>
    </row>
    <row r="411" spans="1:11" s="31" customFormat="1" ht="17.399999999999999" customHeight="1" x14ac:dyDescent="0.25">
      <c r="A411" s="758"/>
      <c r="B411" s="852"/>
      <c r="C411" s="560">
        <v>4120</v>
      </c>
      <c r="D411" s="559" t="s">
        <v>43</v>
      </c>
      <c r="E411" s="832">
        <v>620</v>
      </c>
      <c r="F411" s="832">
        <v>620</v>
      </c>
      <c r="G411" s="935">
        <f t="shared" si="101"/>
        <v>100</v>
      </c>
      <c r="H411" s="793">
        <v>620</v>
      </c>
      <c r="I411" s="936">
        <f t="shared" ref="I411:I413" si="113">SUM(H411/F411*100)</f>
        <v>100</v>
      </c>
      <c r="J411" s="936">
        <f t="shared" ref="J411:J413" si="114">SUM(H411/E411*100)</f>
        <v>100</v>
      </c>
      <c r="K411" s="811"/>
    </row>
    <row r="412" spans="1:11" s="31" customFormat="1" ht="17.399999999999999" customHeight="1" x14ac:dyDescent="0.25">
      <c r="A412" s="758"/>
      <c r="B412" s="852"/>
      <c r="C412" s="560">
        <v>4170</v>
      </c>
      <c r="D412" s="559" t="s">
        <v>45</v>
      </c>
      <c r="E412" s="832">
        <v>25740</v>
      </c>
      <c r="F412" s="832">
        <v>25740</v>
      </c>
      <c r="G412" s="935">
        <f t="shared" si="101"/>
        <v>100</v>
      </c>
      <c r="H412" s="793">
        <v>25740</v>
      </c>
      <c r="I412" s="936">
        <f t="shared" si="113"/>
        <v>100</v>
      </c>
      <c r="J412" s="936">
        <f t="shared" si="114"/>
        <v>100</v>
      </c>
      <c r="K412" s="811"/>
    </row>
    <row r="413" spans="1:11" s="31" customFormat="1" ht="18.600000000000001" customHeight="1" x14ac:dyDescent="0.25">
      <c r="A413" s="758"/>
      <c r="B413" s="852"/>
      <c r="C413" s="1134">
        <v>4780</v>
      </c>
      <c r="D413" s="822" t="s">
        <v>136</v>
      </c>
      <c r="E413" s="1135">
        <v>380</v>
      </c>
      <c r="F413" s="1135">
        <v>380</v>
      </c>
      <c r="G413" s="1460">
        <f t="shared" si="101"/>
        <v>100</v>
      </c>
      <c r="H413" s="1021">
        <v>380</v>
      </c>
      <c r="I413" s="1022">
        <f t="shared" si="113"/>
        <v>100</v>
      </c>
      <c r="J413" s="1022">
        <f t="shared" si="114"/>
        <v>100</v>
      </c>
      <c r="K413" s="1023"/>
    </row>
    <row r="414" spans="1:11" s="32" customFormat="1" ht="15" customHeight="1" x14ac:dyDescent="0.25">
      <c r="A414" s="781"/>
      <c r="B414" s="854"/>
      <c r="C414" s="1330"/>
      <c r="D414" s="1331" t="s">
        <v>137</v>
      </c>
      <c r="E414" s="1332">
        <f>SUM(E415:E420)</f>
        <v>113656</v>
      </c>
      <c r="F414" s="1332">
        <f>SUM(F415:F420)</f>
        <v>113656</v>
      </c>
      <c r="G414" s="1333">
        <f t="shared" ref="G414:G420" si="115">SUM(F414/E414*100)</f>
        <v>100</v>
      </c>
      <c r="H414" s="1334">
        <f>SUM(H415:H420)</f>
        <v>116900</v>
      </c>
      <c r="I414" s="1335">
        <f>SUM(H414/F414*100)</f>
        <v>102.85422678961076</v>
      </c>
      <c r="J414" s="1335">
        <f t="shared" ref="J414:J420" si="116">SUM(H414/E414*100)</f>
        <v>102.85422678961076</v>
      </c>
      <c r="K414" s="1336"/>
    </row>
    <row r="415" spans="1:11" s="32" customFormat="1" ht="60.75" hidden="1" customHeight="1" x14ac:dyDescent="0.25">
      <c r="A415" s="781"/>
      <c r="B415" s="854"/>
      <c r="C415" s="533">
        <v>2310</v>
      </c>
      <c r="D415" s="833" t="s">
        <v>147</v>
      </c>
      <c r="E415" s="1142"/>
      <c r="F415" s="1142"/>
      <c r="G415" s="1143" t="e">
        <f t="shared" si="115"/>
        <v>#DIV/0!</v>
      </c>
      <c r="H415" s="518"/>
      <c r="I415" s="513" t="e">
        <f>SUM(H415/F415*100)</f>
        <v>#DIV/0!</v>
      </c>
      <c r="J415" s="513" t="e">
        <f t="shared" si="116"/>
        <v>#DIV/0!</v>
      </c>
      <c r="K415" s="514"/>
    </row>
    <row r="416" spans="1:11" s="32" customFormat="1" ht="80.25" hidden="1" customHeight="1" x14ac:dyDescent="0.25">
      <c r="A416" s="781"/>
      <c r="B416" s="494"/>
      <c r="C416" s="285" t="s">
        <v>72</v>
      </c>
      <c r="D416" s="387" t="s">
        <v>73</v>
      </c>
      <c r="E416" s="1138"/>
      <c r="F416" s="1138"/>
      <c r="G416" s="935" t="e">
        <f t="shared" si="115"/>
        <v>#DIV/0!</v>
      </c>
      <c r="H416" s="793"/>
      <c r="I416" s="936" t="e">
        <f>SUM(H416/F416*100)</f>
        <v>#DIV/0!</v>
      </c>
      <c r="J416" s="936" t="e">
        <f t="shared" ref="J416" si="117">SUM(H416/E416*100)</f>
        <v>#DIV/0!</v>
      </c>
      <c r="K416" s="1139"/>
    </row>
    <row r="417" spans="1:11" s="32" customFormat="1" ht="12.75" customHeight="1" x14ac:dyDescent="0.25">
      <c r="A417" s="1082"/>
      <c r="B417" s="933"/>
      <c r="C417" s="736">
        <v>3030</v>
      </c>
      <c r="D417" s="1140" t="s">
        <v>27</v>
      </c>
      <c r="E417" s="934">
        <v>500</v>
      </c>
      <c r="F417" s="934">
        <v>500</v>
      </c>
      <c r="G417" s="935">
        <f t="shared" si="115"/>
        <v>100</v>
      </c>
      <c r="H417" s="1141">
        <v>500</v>
      </c>
      <c r="I417" s="936">
        <f>SUM(H417/F417*100)</f>
        <v>100</v>
      </c>
      <c r="J417" s="936">
        <f t="shared" si="116"/>
        <v>100</v>
      </c>
      <c r="K417" s="937"/>
    </row>
    <row r="418" spans="1:11" s="32" customFormat="1" ht="12.75" customHeight="1" x14ac:dyDescent="0.25">
      <c r="A418" s="1082"/>
      <c r="B418" s="933"/>
      <c r="C418" s="938">
        <v>4170</v>
      </c>
      <c r="D418" s="939" t="s">
        <v>45</v>
      </c>
      <c r="E418" s="934">
        <v>2400</v>
      </c>
      <c r="F418" s="934">
        <v>2400</v>
      </c>
      <c r="G418" s="935">
        <f t="shared" si="115"/>
        <v>100</v>
      </c>
      <c r="H418" s="970">
        <v>2400</v>
      </c>
      <c r="I418" s="936">
        <f>SUM(H418/F418*100)</f>
        <v>100</v>
      </c>
      <c r="J418" s="936">
        <f t="shared" si="116"/>
        <v>100</v>
      </c>
      <c r="K418" s="937"/>
    </row>
    <row r="419" spans="1:11" s="32" customFormat="1" ht="12.75" hidden="1" customHeight="1" x14ac:dyDescent="0.25">
      <c r="A419" s="1082"/>
      <c r="B419" s="933"/>
      <c r="C419" s="938">
        <v>4270</v>
      </c>
      <c r="D419" s="287" t="s">
        <v>47</v>
      </c>
      <c r="E419" s="934"/>
      <c r="F419" s="934"/>
      <c r="G419" s="935" t="e">
        <f t="shared" si="115"/>
        <v>#DIV/0!</v>
      </c>
      <c r="H419" s="970"/>
      <c r="I419" s="936"/>
      <c r="J419" s="936"/>
      <c r="K419" s="937"/>
    </row>
    <row r="420" spans="1:11" ht="12.75" customHeight="1" x14ac:dyDescent="0.25">
      <c r="A420" s="1136"/>
      <c r="B420" s="1137"/>
      <c r="C420" s="1085">
        <v>4440</v>
      </c>
      <c r="D420" s="1086" t="s">
        <v>55</v>
      </c>
      <c r="E420" s="1087">
        <v>110756</v>
      </c>
      <c r="F420" s="1087">
        <v>110756</v>
      </c>
      <c r="G420" s="1088">
        <f t="shared" si="115"/>
        <v>100</v>
      </c>
      <c r="H420" s="1089">
        <v>114000</v>
      </c>
      <c r="I420" s="1088">
        <f>SUM(H420/F420*100)</f>
        <v>102.92896095922568</v>
      </c>
      <c r="J420" s="1088">
        <f t="shared" si="116"/>
        <v>102.92896095922568</v>
      </c>
      <c r="K420" s="1090"/>
    </row>
    <row r="421" spans="1:11" ht="13.8" hidden="1" x14ac:dyDescent="0.25">
      <c r="A421" s="1083"/>
      <c r="B421" s="940"/>
      <c r="C421" s="945"/>
      <c r="D421" s="1041" t="s">
        <v>140</v>
      </c>
      <c r="E421" s="1042">
        <f>SUM(E422)</f>
        <v>0</v>
      </c>
      <c r="F421" s="1042">
        <f>SUM(F422)</f>
        <v>0</v>
      </c>
      <c r="G421" s="1038" t="e">
        <f>SUM(F421/E421*100)</f>
        <v>#DIV/0!</v>
      </c>
      <c r="H421" s="1042">
        <f>SUM(H422)</f>
        <v>0</v>
      </c>
      <c r="I421" s="1043" t="e">
        <f>SUM(H421/F421*100)</f>
        <v>#DIV/0!</v>
      </c>
      <c r="J421" s="1043" t="e">
        <f>SUM(H421/E421*100)</f>
        <v>#DIV/0!</v>
      </c>
      <c r="K421" s="1078"/>
    </row>
    <row r="422" spans="1:11" ht="13.8" hidden="1" x14ac:dyDescent="0.25">
      <c r="A422" s="1083"/>
      <c r="B422" s="940"/>
      <c r="C422" s="943">
        <v>4210</v>
      </c>
      <c r="D422" s="931" t="s">
        <v>31</v>
      </c>
      <c r="E422" s="946"/>
      <c r="F422" s="947"/>
      <c r="G422" s="505" t="e">
        <f>SUM(F422/E422*100)</f>
        <v>#DIV/0!</v>
      </c>
      <c r="H422" s="950"/>
      <c r="I422" s="1044" t="e">
        <f>SUM(H422/F422*100)</f>
        <v>#DIV/0!</v>
      </c>
      <c r="J422" s="1044" t="e">
        <f>SUM(H422/E422*100)</f>
        <v>#DIV/0!</v>
      </c>
      <c r="K422" s="1079"/>
    </row>
    <row r="423" spans="1:11" ht="13.8" hidden="1" x14ac:dyDescent="0.25">
      <c r="A423" s="1083"/>
      <c r="B423" s="940"/>
      <c r="C423" s="941"/>
      <c r="D423" s="942" t="s">
        <v>144</v>
      </c>
      <c r="E423" s="952">
        <f>SUM(E424)</f>
        <v>0</v>
      </c>
      <c r="F423" s="952">
        <f>SUM(F424)</f>
        <v>0</v>
      </c>
      <c r="G423" s="1045" t="e">
        <f>SUM(F423/E423*100)</f>
        <v>#DIV/0!</v>
      </c>
      <c r="H423" s="952">
        <f>SUM(H424)</f>
        <v>0</v>
      </c>
      <c r="I423" s="1046" t="e">
        <f>SUM(H423/F423*100)</f>
        <v>#DIV/0!</v>
      </c>
      <c r="J423" s="1046" t="e">
        <f>SUM(H423/E423*100)</f>
        <v>#DIV/0!</v>
      </c>
      <c r="K423" s="1080"/>
    </row>
    <row r="424" spans="1:11" ht="13.8" hidden="1" x14ac:dyDescent="0.25">
      <c r="A424" s="1084"/>
      <c r="B424" s="944"/>
      <c r="C424" s="945">
        <v>4210</v>
      </c>
      <c r="D424" s="932" t="s">
        <v>31</v>
      </c>
      <c r="E424" s="948"/>
      <c r="F424" s="949"/>
      <c r="G424" s="1038" t="e">
        <f>SUM(F424/E424*100)</f>
        <v>#DIV/0!</v>
      </c>
      <c r="H424" s="951"/>
      <c r="I424" s="1043" t="e">
        <f>SUM(H424/F424*100)</f>
        <v>#DIV/0!</v>
      </c>
      <c r="J424" s="1043" t="e">
        <f>SUM(H424/E424*100)</f>
        <v>#DIV/0!</v>
      </c>
      <c r="K424" s="108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9" manualBreakCount="9">
    <brk id="51" max="10" man="1"/>
    <brk id="93" max="10" man="1"/>
    <brk id="132" max="10" man="1"/>
    <brk id="166" max="10" man="1"/>
    <brk id="227" max="10" man="1"/>
    <brk id="269" max="10" man="1"/>
    <brk id="307" max="10" man="1"/>
    <brk id="343" max="10" man="1"/>
    <brk id="375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01" zoomScaleNormal="10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4" sqref="D14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7.441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1.109375" style="1" bestFit="1" customWidth="1"/>
    <col min="8" max="8" width="14.6640625" style="1" customWidth="1"/>
    <col min="9" max="10" width="11.109375" style="1" bestFit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49"/>
      <c r="J1" s="49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49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49"/>
      <c r="J3" s="49"/>
      <c r="K3" s="49"/>
    </row>
    <row r="4" spans="1:11" ht="13.8" x14ac:dyDescent="0.25">
      <c r="A4" s="49"/>
      <c r="B4" s="49"/>
      <c r="C4" s="50"/>
      <c r="D4" s="99" t="s">
        <v>281</v>
      </c>
      <c r="E4" s="99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x14ac:dyDescent="0.25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35" customFormat="1" ht="25.5" customHeight="1" x14ac:dyDescent="0.25">
      <c r="A10" s="430">
        <v>851</v>
      </c>
      <c r="B10" s="437"/>
      <c r="C10" s="431"/>
      <c r="D10" s="432" t="s">
        <v>148</v>
      </c>
      <c r="E10" s="96">
        <f>SUM(E11+E18+E28+E16)</f>
        <v>2505972</v>
      </c>
      <c r="F10" s="96">
        <f>SUM(F11+F18+F28+F16)</f>
        <v>2505972</v>
      </c>
      <c r="G10" s="96">
        <f t="shared" ref="G10:G29" si="0">SUM(F10/E10*100)</f>
        <v>100</v>
      </c>
      <c r="H10" s="43">
        <f>SUM(H11+H18+H28+H16)</f>
        <v>2457262</v>
      </c>
      <c r="I10" s="96">
        <f t="shared" ref="I10:I24" si="1">SUM(H10/F10*100)</f>
        <v>98.056243246133633</v>
      </c>
      <c r="J10" s="433">
        <f t="shared" ref="J10:J24" si="2">SUM(H10/E10*100)</f>
        <v>98.056243246133633</v>
      </c>
      <c r="K10" s="434"/>
    </row>
    <row r="11" spans="1:11" s="35" customFormat="1" ht="24" customHeight="1" x14ac:dyDescent="0.25">
      <c r="A11" s="435"/>
      <c r="B11" s="448">
        <v>85111</v>
      </c>
      <c r="C11" s="436"/>
      <c r="D11" s="438" t="s">
        <v>149</v>
      </c>
      <c r="E11" s="89">
        <f>SUM(E12:E15)</f>
        <v>655202</v>
      </c>
      <c r="F11" s="89">
        <f>SUM(F12:F15)</f>
        <v>655202</v>
      </c>
      <c r="G11" s="89">
        <f t="shared" si="0"/>
        <v>100</v>
      </c>
      <c r="H11" s="88">
        <f>SUM(H12:H15)</f>
        <v>600000</v>
      </c>
      <c r="I11" s="89">
        <f t="shared" si="1"/>
        <v>91.574812042698284</v>
      </c>
      <c r="J11" s="449">
        <f t="shared" si="2"/>
        <v>91.574812042698284</v>
      </c>
      <c r="K11" s="450"/>
    </row>
    <row r="12" spans="1:11" s="35" customFormat="1" ht="63.75" customHeight="1" x14ac:dyDescent="0.25">
      <c r="A12" s="435"/>
      <c r="B12" s="451"/>
      <c r="C12" s="1210">
        <v>4160</v>
      </c>
      <c r="D12" s="1211" t="s">
        <v>150</v>
      </c>
      <c r="E12" s="1212">
        <v>154168</v>
      </c>
      <c r="F12" s="1212">
        <v>154168</v>
      </c>
      <c r="G12" s="1212">
        <f t="shared" si="0"/>
        <v>100</v>
      </c>
      <c r="H12" s="1213"/>
      <c r="I12" s="1628">
        <f t="shared" si="1"/>
        <v>0</v>
      </c>
      <c r="J12" s="1629">
        <f t="shared" si="2"/>
        <v>0</v>
      </c>
      <c r="K12" s="1204"/>
    </row>
    <row r="13" spans="1:11" s="35" customFormat="1" ht="20.25" customHeight="1" x14ac:dyDescent="0.25">
      <c r="A13" s="435"/>
      <c r="B13" s="451"/>
      <c r="C13" s="188">
        <v>4580</v>
      </c>
      <c r="D13" s="465" t="s">
        <v>105</v>
      </c>
      <c r="E13" s="237">
        <v>1034</v>
      </c>
      <c r="F13" s="237">
        <v>1034</v>
      </c>
      <c r="G13" s="237">
        <f t="shared" si="0"/>
        <v>100</v>
      </c>
      <c r="H13" s="238"/>
      <c r="I13" s="1470">
        <f t="shared" si="1"/>
        <v>0</v>
      </c>
      <c r="J13" s="1474">
        <f t="shared" si="2"/>
        <v>0</v>
      </c>
      <c r="K13" s="1214"/>
    </row>
    <row r="14" spans="1:11" s="35" customFormat="1" ht="20.25" customHeight="1" x14ac:dyDescent="0.25">
      <c r="A14" s="435"/>
      <c r="B14" s="451"/>
      <c r="C14" s="163">
        <v>6010</v>
      </c>
      <c r="D14" s="1673" t="s">
        <v>301</v>
      </c>
      <c r="E14" s="166"/>
      <c r="F14" s="166"/>
      <c r="G14" s="166"/>
      <c r="H14" s="165">
        <v>600000</v>
      </c>
      <c r="I14" s="1470"/>
      <c r="J14" s="1474"/>
      <c r="K14" s="1674"/>
    </row>
    <row r="15" spans="1:11" s="35" customFormat="1" ht="60" customHeight="1" x14ac:dyDescent="0.25">
      <c r="A15" s="435"/>
      <c r="B15" s="451"/>
      <c r="C15" s="239">
        <v>6030</v>
      </c>
      <c r="D15" s="467" t="s">
        <v>298</v>
      </c>
      <c r="E15" s="486">
        <v>500000</v>
      </c>
      <c r="F15" s="486">
        <v>500000</v>
      </c>
      <c r="G15" s="486">
        <f t="shared" si="0"/>
        <v>100</v>
      </c>
      <c r="H15" s="613"/>
      <c r="I15" s="1470">
        <f t="shared" ref="I15" si="3">SUM(H15/F15*100)</f>
        <v>0</v>
      </c>
      <c r="J15" s="1474">
        <f t="shared" ref="J15" si="4">SUM(H15/E15*100)</f>
        <v>0</v>
      </c>
      <c r="K15" s="1510"/>
    </row>
    <row r="16" spans="1:11" s="35" customFormat="1" ht="20.25" hidden="1" customHeight="1" x14ac:dyDescent="0.25">
      <c r="A16" s="435"/>
      <c r="B16" s="1121" t="s">
        <v>243</v>
      </c>
      <c r="C16" s="225"/>
      <c r="D16" s="1146" t="s">
        <v>244</v>
      </c>
      <c r="E16" s="220">
        <f>SUM(E17)</f>
        <v>0</v>
      </c>
      <c r="F16" s="220">
        <f>SUM(F17)</f>
        <v>0</v>
      </c>
      <c r="G16" s="220" t="e">
        <f t="shared" si="0"/>
        <v>#DIV/0!</v>
      </c>
      <c r="H16" s="227"/>
      <c r="I16" s="220" t="e">
        <f>SUM(H16/F16*100)</f>
        <v>#DIV/0!</v>
      </c>
      <c r="J16" s="1147" t="e">
        <f>SUM(H16/E16*100)</f>
        <v>#DIV/0!</v>
      </c>
      <c r="K16" s="1148"/>
    </row>
    <row r="17" spans="1:11" s="35" customFormat="1" ht="72" hidden="1" customHeight="1" x14ac:dyDescent="0.25">
      <c r="A17" s="435"/>
      <c r="B17" s="451"/>
      <c r="C17" s="155">
        <v>6230</v>
      </c>
      <c r="D17" s="566" t="s">
        <v>245</v>
      </c>
      <c r="E17" s="158"/>
      <c r="F17" s="158"/>
      <c r="G17" s="158" t="e">
        <f t="shared" si="0"/>
        <v>#DIV/0!</v>
      </c>
      <c r="H17" s="157"/>
      <c r="I17" s="158" t="e">
        <f>SUM(H17/F17*100)</f>
        <v>#DIV/0!</v>
      </c>
      <c r="J17" s="439" t="e">
        <f>SUM(H17/E17*100)</f>
        <v>#DIV/0!</v>
      </c>
      <c r="K17" s="440"/>
    </row>
    <row r="18" spans="1:11" s="9" customFormat="1" ht="48" customHeight="1" x14ac:dyDescent="0.25">
      <c r="A18" s="151"/>
      <c r="B18" s="230">
        <v>85156</v>
      </c>
      <c r="C18" s="230"/>
      <c r="D18" s="441" t="s">
        <v>151</v>
      </c>
      <c r="E18" s="145">
        <f>SUM(E19+E21+E23+E25)</f>
        <v>1850770</v>
      </c>
      <c r="F18" s="145">
        <f>SUM(F19+F21+F23+F25)</f>
        <v>1850770</v>
      </c>
      <c r="G18" s="145">
        <f t="shared" si="0"/>
        <v>100</v>
      </c>
      <c r="H18" s="144">
        <f>SUM(H19+H21+H23+H25)</f>
        <v>1857262</v>
      </c>
      <c r="I18" s="147">
        <f t="shared" si="1"/>
        <v>100.35077292154075</v>
      </c>
      <c r="J18" s="148">
        <f t="shared" si="2"/>
        <v>100.35077292154075</v>
      </c>
      <c r="K18" s="228"/>
    </row>
    <row r="19" spans="1:11" s="21" customFormat="1" ht="15" customHeight="1" x14ac:dyDescent="0.25">
      <c r="A19" s="151"/>
      <c r="B19" s="297"/>
      <c r="C19" s="230"/>
      <c r="D19" s="452" t="s">
        <v>152</v>
      </c>
      <c r="E19" s="298">
        <f>SUM(E20:E20)</f>
        <v>1820125</v>
      </c>
      <c r="F19" s="298">
        <f>SUM(F20:F20)</f>
        <v>1820125</v>
      </c>
      <c r="G19" s="453">
        <f t="shared" si="0"/>
        <v>100</v>
      </c>
      <c r="H19" s="101">
        <f>SUM(H20:H20)</f>
        <v>1822442</v>
      </c>
      <c r="I19" s="91">
        <f t="shared" si="1"/>
        <v>100.12729894924799</v>
      </c>
      <c r="J19" s="454">
        <f t="shared" si="2"/>
        <v>100.12729894924799</v>
      </c>
      <c r="K19" s="302"/>
    </row>
    <row r="20" spans="1:11" s="21" customFormat="1" ht="12.75" customHeight="1" x14ac:dyDescent="0.25">
      <c r="A20" s="151"/>
      <c r="B20" s="95"/>
      <c r="C20" s="442">
        <v>4130</v>
      </c>
      <c r="D20" s="316" t="s">
        <v>153</v>
      </c>
      <c r="E20" s="552">
        <v>1820125</v>
      </c>
      <c r="F20" s="552">
        <v>1820125</v>
      </c>
      <c r="G20" s="396">
        <f t="shared" si="0"/>
        <v>100</v>
      </c>
      <c r="H20" s="317">
        <v>1822442</v>
      </c>
      <c r="I20" s="217">
        <f t="shared" si="1"/>
        <v>100.12729894924799</v>
      </c>
      <c r="J20" s="217">
        <f t="shared" si="2"/>
        <v>100.12729894924799</v>
      </c>
      <c r="K20" s="443"/>
    </row>
    <row r="21" spans="1:11" s="21" customFormat="1" ht="15" customHeight="1" x14ac:dyDescent="0.25">
      <c r="A21" s="1678"/>
      <c r="B21" s="95"/>
      <c r="C21" s="1749"/>
      <c r="D21" s="1547" t="s">
        <v>154</v>
      </c>
      <c r="E21" s="1750">
        <f>SUM(E22)</f>
        <v>17175.599999999999</v>
      </c>
      <c r="F21" s="1750">
        <f>SUM(F22)</f>
        <v>17175.599999999999</v>
      </c>
      <c r="G21" s="1751">
        <f t="shared" si="0"/>
        <v>100</v>
      </c>
      <c r="H21" s="1480">
        <f>SUM(H22)</f>
        <v>17410</v>
      </c>
      <c r="I21" s="1479">
        <f t="shared" si="1"/>
        <v>101.36472670532616</v>
      </c>
      <c r="J21" s="1479">
        <f t="shared" si="2"/>
        <v>101.36472670532616</v>
      </c>
      <c r="K21" s="1550"/>
    </row>
    <row r="22" spans="1:11" s="18" customFormat="1" ht="12.75" customHeight="1" x14ac:dyDescent="0.25">
      <c r="A22" s="176"/>
      <c r="B22" s="155"/>
      <c r="C22" s="442">
        <v>4130</v>
      </c>
      <c r="D22" s="1752" t="s">
        <v>153</v>
      </c>
      <c r="E22" s="554">
        <v>17175.599999999999</v>
      </c>
      <c r="F22" s="554">
        <v>17175.599999999999</v>
      </c>
      <c r="G22" s="211">
        <f t="shared" si="0"/>
        <v>100</v>
      </c>
      <c r="H22" s="186">
        <v>17410</v>
      </c>
      <c r="I22" s="211">
        <f t="shared" si="1"/>
        <v>101.36472670532616</v>
      </c>
      <c r="J22" s="212">
        <f t="shared" si="2"/>
        <v>101.36472670532616</v>
      </c>
      <c r="K22" s="213"/>
    </row>
    <row r="23" spans="1:11" s="18" customFormat="1" ht="12.75" customHeight="1" x14ac:dyDescent="0.25">
      <c r="A23" s="176"/>
      <c r="B23" s="155"/>
      <c r="C23" s="1753"/>
      <c r="D23" s="1547" t="s">
        <v>155</v>
      </c>
      <c r="E23" s="1754">
        <f>SUM(E24)</f>
        <v>13469.4</v>
      </c>
      <c r="F23" s="1754">
        <f>SUM(F24)</f>
        <v>13469.4</v>
      </c>
      <c r="G23" s="1755">
        <f t="shared" si="0"/>
        <v>100</v>
      </c>
      <c r="H23" s="1652">
        <f>SUM(H24)</f>
        <v>17410</v>
      </c>
      <c r="I23" s="1755">
        <f t="shared" si="1"/>
        <v>129.25594310065779</v>
      </c>
      <c r="J23" s="1755">
        <f t="shared" si="2"/>
        <v>129.25594310065779</v>
      </c>
      <c r="K23" s="1653"/>
    </row>
    <row r="24" spans="1:11" s="18" customFormat="1" ht="13.5" customHeight="1" thickBot="1" x14ac:dyDescent="0.3">
      <c r="A24" s="129"/>
      <c r="B24" s="480"/>
      <c r="C24" s="1756">
        <v>4130</v>
      </c>
      <c r="D24" s="1757" t="s">
        <v>153</v>
      </c>
      <c r="E24" s="1758">
        <v>13469.4</v>
      </c>
      <c r="F24" s="1758">
        <v>13469.4</v>
      </c>
      <c r="G24" s="1759">
        <f t="shared" si="0"/>
        <v>100</v>
      </c>
      <c r="H24" s="1760">
        <v>17410</v>
      </c>
      <c r="I24" s="1759">
        <f t="shared" si="1"/>
        <v>129.25594310065779</v>
      </c>
      <c r="J24" s="1761">
        <f t="shared" si="2"/>
        <v>129.25594310065779</v>
      </c>
      <c r="K24" s="1762"/>
    </row>
    <row r="25" spans="1:11" s="18" customFormat="1" ht="13.5" hidden="1" customHeight="1" x14ac:dyDescent="0.25">
      <c r="A25" s="176"/>
      <c r="B25" s="155"/>
      <c r="C25" s="1109"/>
      <c r="D25" s="859" t="s">
        <v>137</v>
      </c>
      <c r="E25" s="1189"/>
      <c r="F25" s="1189"/>
      <c r="G25" s="1112"/>
      <c r="H25" s="1110"/>
      <c r="I25" s="1112"/>
      <c r="J25" s="1112"/>
      <c r="K25" s="1111"/>
    </row>
    <row r="26" spans="1:11" s="18" customFormat="1" ht="68.25" hidden="1" customHeight="1" x14ac:dyDescent="0.25">
      <c r="A26" s="536"/>
      <c r="B26" s="541"/>
      <c r="C26" s="1064">
        <v>2910</v>
      </c>
      <c r="D26" s="567" t="s">
        <v>237</v>
      </c>
      <c r="E26" s="568"/>
      <c r="F26" s="568"/>
      <c r="G26" s="569" t="e">
        <f t="shared" si="0"/>
        <v>#DIV/0!</v>
      </c>
      <c r="H26" s="378"/>
      <c r="I26" s="569" t="e">
        <f>SUM(H26/F26*100)</f>
        <v>#DIV/0!</v>
      </c>
      <c r="J26" s="1047" t="e">
        <f>SUM(H26/E26*100)</f>
        <v>#DIV/0!</v>
      </c>
      <c r="K26" s="564"/>
    </row>
    <row r="27" spans="1:11" s="18" customFormat="1" ht="81.75" hidden="1" customHeight="1" x14ac:dyDescent="0.25">
      <c r="A27" s="176"/>
      <c r="B27" s="541"/>
      <c r="C27" s="1064">
        <v>4560</v>
      </c>
      <c r="D27" s="567" t="s">
        <v>238</v>
      </c>
      <c r="E27" s="568"/>
      <c r="F27" s="568"/>
      <c r="G27" s="569" t="e">
        <f t="shared" si="0"/>
        <v>#DIV/0!</v>
      </c>
      <c r="H27" s="378"/>
      <c r="I27" s="569" t="e">
        <f>SUM(H27/F27*100)</f>
        <v>#DIV/0!</v>
      </c>
      <c r="J27" s="1047" t="e">
        <f>SUM(H27/E27*100)</f>
        <v>#DIV/0!</v>
      </c>
      <c r="K27" s="564"/>
    </row>
    <row r="28" spans="1:11" ht="13.8" hidden="1" x14ac:dyDescent="0.25">
      <c r="A28" s="214"/>
      <c r="B28" s="225">
        <v>85195</v>
      </c>
      <c r="C28" s="225"/>
      <c r="D28" s="226" t="s">
        <v>71</v>
      </c>
      <c r="E28" s="472">
        <f>SUM(E29:E29)</f>
        <v>0</v>
      </c>
      <c r="F28" s="472">
        <f>SUM(F29:F29)</f>
        <v>0</v>
      </c>
      <c r="G28" s="1112" t="e">
        <f t="shared" si="0"/>
        <v>#DIV/0!</v>
      </c>
      <c r="H28" s="221">
        <f>SUM(H29:H29)</f>
        <v>0</v>
      </c>
      <c r="I28" s="978" t="e">
        <f t="shared" ref="I28:I29" si="5">SUM(H28/F28*100)</f>
        <v>#DIV/0!</v>
      </c>
      <c r="J28" s="978" t="e">
        <f t="shared" ref="J28:J29" si="6">SUM(H28/E28*100)</f>
        <v>#DIV/0!</v>
      </c>
      <c r="K28" s="224"/>
    </row>
    <row r="29" spans="1:11" ht="76.5" hidden="1" customHeight="1" thickBot="1" x14ac:dyDescent="0.3">
      <c r="A29" s="247"/>
      <c r="B29" s="339"/>
      <c r="C29" s="445" t="s">
        <v>72</v>
      </c>
      <c r="D29" s="446" t="s">
        <v>73</v>
      </c>
      <c r="E29" s="447"/>
      <c r="F29" s="1190"/>
      <c r="G29" s="569" t="e">
        <f t="shared" si="0"/>
        <v>#DIV/0!</v>
      </c>
      <c r="H29" s="971"/>
      <c r="I29" s="1220" t="e">
        <f t="shared" si="5"/>
        <v>#DIV/0!</v>
      </c>
      <c r="J29" s="1221" t="e">
        <f t="shared" si="6"/>
        <v>#DIV/0!</v>
      </c>
      <c r="K29" s="972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view="pageBreakPreview" zoomScale="115" zoomScaleNormal="100" zoomScaleSheetLayoutView="115" workbookViewId="0">
      <pane xSplit="3" ySplit="10" topLeftCell="D23" activePane="bottomRight" state="frozen"/>
      <selection pane="topRight" activeCell="D1" sqref="D1"/>
      <selection pane="bottomLeft" activeCell="A48" sqref="A48"/>
      <selection pane="bottomRight" activeCell="H9" sqref="H9"/>
    </sheetView>
  </sheetViews>
  <sheetFormatPr defaultColWidth="9.109375" defaultRowHeight="13.2" x14ac:dyDescent="0.25"/>
  <cols>
    <col min="1" max="1" width="5.33203125" style="1" customWidth="1"/>
    <col min="2" max="2" width="8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6640625" style="1" customWidth="1"/>
    <col min="8" max="8" width="14.6640625" style="1" customWidth="1"/>
    <col min="9" max="10" width="9.6640625" style="1" customWidth="1"/>
    <col min="11" max="11" width="8.6640625" style="1" customWidth="1"/>
    <col min="12" max="16384" width="9.109375" style="1"/>
  </cols>
  <sheetData>
    <row r="1" spans="1:13" ht="13.8" x14ac:dyDescent="0.25">
      <c r="A1" s="49"/>
      <c r="B1" s="49"/>
      <c r="C1" s="50"/>
      <c r="D1" s="49"/>
      <c r="E1" s="49"/>
      <c r="F1" s="49"/>
      <c r="G1" s="49"/>
      <c r="H1" s="51"/>
      <c r="I1" s="49"/>
      <c r="J1" s="49"/>
      <c r="K1" s="49"/>
    </row>
    <row r="2" spans="1:13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1"/>
      <c r="K2" s="49"/>
    </row>
    <row r="3" spans="1:13" ht="13.8" x14ac:dyDescent="0.25">
      <c r="A3" s="49"/>
      <c r="B3" s="49"/>
      <c r="C3" s="50"/>
      <c r="D3" s="49"/>
      <c r="E3" s="49"/>
      <c r="F3" s="49"/>
      <c r="G3" s="49"/>
      <c r="H3" s="51"/>
      <c r="I3" s="49"/>
      <c r="J3" s="49"/>
      <c r="K3" s="49"/>
    </row>
    <row r="4" spans="1:13" ht="13.8" x14ac:dyDescent="0.25">
      <c r="A4" s="49"/>
      <c r="B4" s="49"/>
      <c r="C4" s="50"/>
      <c r="D4" s="99" t="s">
        <v>282</v>
      </c>
      <c r="E4" s="99"/>
      <c r="F4" s="49"/>
      <c r="G4" s="49"/>
      <c r="H4" s="49"/>
      <c r="I4" s="49"/>
      <c r="J4" s="49"/>
      <c r="K4" s="49"/>
    </row>
    <row r="5" spans="1:13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3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3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3" ht="13.8" x14ac:dyDescent="0.25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3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3" s="35" customFormat="1" ht="25.5" customHeight="1" thickTop="1" thickBot="1" x14ac:dyDescent="0.3">
      <c r="A10" s="430">
        <v>852</v>
      </c>
      <c r="B10" s="437"/>
      <c r="C10" s="431"/>
      <c r="D10" s="432" t="s">
        <v>156</v>
      </c>
      <c r="E10" s="43">
        <f>SUM(E14+E47+E49+E55+E81+E90+E74+E88)</f>
        <v>4108615</v>
      </c>
      <c r="F10" s="43">
        <f>SUM(F14+F47+F49+F55+F81+F90+F74+F88)</f>
        <v>4108615</v>
      </c>
      <c r="G10" s="96">
        <f t="shared" ref="G10:G101" si="0">SUM(F10/E10*100)</f>
        <v>100</v>
      </c>
      <c r="H10" s="43">
        <f>SUM(H14+H47+H49+H55+H81+H90+H74+H88)</f>
        <v>4364911</v>
      </c>
      <c r="I10" s="96">
        <f t="shared" ref="I10:I97" si="1">SUM(H10/F10*100)</f>
        <v>106.23801451340657</v>
      </c>
      <c r="J10" s="612">
        <f t="shared" ref="J10:J97" si="2">SUM(H10/E10*100)</f>
        <v>106.23801451340657</v>
      </c>
      <c r="K10" s="434"/>
      <c r="M10" s="36"/>
    </row>
    <row r="11" spans="1:13" ht="66.75" hidden="1" customHeight="1" x14ac:dyDescent="0.25">
      <c r="A11" s="288"/>
      <c r="B11" s="155"/>
      <c r="C11" s="305">
        <v>2830</v>
      </c>
      <c r="D11" s="375" t="s">
        <v>159</v>
      </c>
      <c r="E11" s="329"/>
      <c r="F11" s="329"/>
      <c r="G11" s="264" t="e">
        <f t="shared" si="0"/>
        <v>#DIV/0!</v>
      </c>
      <c r="H11" s="329"/>
      <c r="I11" s="264" t="e">
        <f t="shared" si="1"/>
        <v>#DIV/0!</v>
      </c>
      <c r="J11" s="264" t="e">
        <f t="shared" si="2"/>
        <v>#DIV/0!</v>
      </c>
      <c r="K11" s="265"/>
    </row>
    <row r="12" spans="1:13" ht="13.8" hidden="1" x14ac:dyDescent="0.25">
      <c r="A12" s="288"/>
      <c r="B12" s="155"/>
      <c r="C12" s="187">
        <v>4010</v>
      </c>
      <c r="D12" s="180" t="s">
        <v>39</v>
      </c>
      <c r="E12" s="197"/>
      <c r="F12" s="197"/>
      <c r="G12" s="191" t="e">
        <f t="shared" si="0"/>
        <v>#DIV/0!</v>
      </c>
      <c r="H12" s="197"/>
      <c r="I12" s="191" t="e">
        <f t="shared" si="1"/>
        <v>#DIV/0!</v>
      </c>
      <c r="J12" s="191" t="e">
        <f t="shared" si="2"/>
        <v>#DIV/0!</v>
      </c>
      <c r="K12" s="207"/>
    </row>
    <row r="13" spans="1:13" ht="13.8" hidden="1" x14ac:dyDescent="0.25">
      <c r="A13" s="288"/>
      <c r="B13" s="155"/>
      <c r="C13" s="187">
        <v>4110</v>
      </c>
      <c r="D13" s="180" t="s">
        <v>42</v>
      </c>
      <c r="E13" s="197"/>
      <c r="F13" s="197"/>
      <c r="G13" s="191" t="e">
        <f t="shared" si="0"/>
        <v>#DIV/0!</v>
      </c>
      <c r="H13" s="197"/>
      <c r="I13" s="191" t="e">
        <f t="shared" si="1"/>
        <v>#DIV/0!</v>
      </c>
      <c r="J13" s="191" t="e">
        <f t="shared" si="2"/>
        <v>#DIV/0!</v>
      </c>
      <c r="K13" s="207"/>
    </row>
    <row r="14" spans="1:13" ht="15" customHeight="1" x14ac:dyDescent="0.25">
      <c r="A14" s="288"/>
      <c r="B14" s="230">
        <v>85202</v>
      </c>
      <c r="C14" s="230"/>
      <c r="D14" s="120" t="s">
        <v>160</v>
      </c>
      <c r="E14" s="144">
        <f>SUM(E15+E45)</f>
        <v>3005624</v>
      </c>
      <c r="F14" s="144">
        <f>SUM(F15+F45)</f>
        <v>3005624</v>
      </c>
      <c r="G14" s="145">
        <f t="shared" si="0"/>
        <v>100</v>
      </c>
      <c r="H14" s="144">
        <f>SUM(H15+H45)</f>
        <v>3049344</v>
      </c>
      <c r="I14" s="147">
        <f t="shared" si="1"/>
        <v>101.45460643114374</v>
      </c>
      <c r="J14" s="148">
        <f t="shared" si="2"/>
        <v>101.45460643114374</v>
      </c>
      <c r="K14" s="228"/>
    </row>
    <row r="15" spans="1:13" ht="15" customHeight="1" x14ac:dyDescent="0.25">
      <c r="A15" s="288"/>
      <c r="B15" s="95"/>
      <c r="C15" s="230"/>
      <c r="D15" s="120" t="s">
        <v>161</v>
      </c>
      <c r="E15" s="144">
        <f>SUM(E16:E44)</f>
        <v>3005624</v>
      </c>
      <c r="F15" s="144">
        <f>SUM(F16:F44)</f>
        <v>3005624</v>
      </c>
      <c r="G15" s="145">
        <f t="shared" si="0"/>
        <v>100</v>
      </c>
      <c r="H15" s="144">
        <f>SUM(H16:H44)</f>
        <v>3049344</v>
      </c>
      <c r="I15" s="147">
        <f t="shared" si="1"/>
        <v>101.45460643114374</v>
      </c>
      <c r="J15" s="148">
        <f t="shared" si="2"/>
        <v>101.45460643114374</v>
      </c>
      <c r="K15" s="228"/>
    </row>
    <row r="16" spans="1:13" ht="12.75" customHeight="1" x14ac:dyDescent="0.25">
      <c r="A16" s="288"/>
      <c r="B16" s="95"/>
      <c r="C16" s="1396">
        <v>3020</v>
      </c>
      <c r="D16" s="1397" t="s">
        <v>37</v>
      </c>
      <c r="E16" s="1398">
        <v>18485</v>
      </c>
      <c r="F16" s="1398">
        <v>18485</v>
      </c>
      <c r="G16" s="1399">
        <f t="shared" si="0"/>
        <v>100</v>
      </c>
      <c r="H16" s="1400">
        <v>8826</v>
      </c>
      <c r="I16" s="1401">
        <f t="shared" si="1"/>
        <v>47.746821747362731</v>
      </c>
      <c r="J16" s="1402">
        <f t="shared" si="2"/>
        <v>47.746821747362731</v>
      </c>
      <c r="K16" s="1403"/>
    </row>
    <row r="17" spans="1:12" ht="12.75" customHeight="1" x14ac:dyDescent="0.25">
      <c r="A17" s="288"/>
      <c r="B17" s="159"/>
      <c r="C17" s="187">
        <v>4010</v>
      </c>
      <c r="D17" s="180" t="s">
        <v>39</v>
      </c>
      <c r="E17" s="181">
        <v>1768376</v>
      </c>
      <c r="F17" s="181">
        <v>1768376</v>
      </c>
      <c r="G17" s="182">
        <f t="shared" si="0"/>
        <v>100</v>
      </c>
      <c r="H17" s="181">
        <v>1868445</v>
      </c>
      <c r="I17" s="182">
        <f t="shared" si="1"/>
        <v>105.65880785534299</v>
      </c>
      <c r="J17" s="183">
        <f t="shared" si="2"/>
        <v>105.65880785534299</v>
      </c>
      <c r="K17" s="184"/>
    </row>
    <row r="18" spans="1:12" ht="13.8" x14ac:dyDescent="0.25">
      <c r="A18" s="288"/>
      <c r="B18" s="159"/>
      <c r="C18" s="187">
        <v>4040</v>
      </c>
      <c r="D18" s="180" t="s">
        <v>41</v>
      </c>
      <c r="E18" s="181">
        <v>114950</v>
      </c>
      <c r="F18" s="181">
        <v>114950</v>
      </c>
      <c r="G18" s="182">
        <f t="shared" si="0"/>
        <v>100</v>
      </c>
      <c r="H18" s="181">
        <v>126675</v>
      </c>
      <c r="I18" s="182">
        <f t="shared" si="1"/>
        <v>110.20008699434536</v>
      </c>
      <c r="J18" s="183">
        <f t="shared" si="2"/>
        <v>110.20008699434536</v>
      </c>
      <c r="K18" s="184"/>
    </row>
    <row r="19" spans="1:12" ht="13.8" x14ac:dyDescent="0.25">
      <c r="A19" s="288"/>
      <c r="B19" s="159"/>
      <c r="C19" s="187">
        <v>4110</v>
      </c>
      <c r="D19" s="180" t="s">
        <v>42</v>
      </c>
      <c r="E19" s="181">
        <v>312987</v>
      </c>
      <c r="F19" s="181">
        <v>312987</v>
      </c>
      <c r="G19" s="182">
        <f t="shared" si="0"/>
        <v>100</v>
      </c>
      <c r="H19" s="181">
        <v>339354</v>
      </c>
      <c r="I19" s="182">
        <f t="shared" si="1"/>
        <v>108.42431155287599</v>
      </c>
      <c r="J19" s="183">
        <f t="shared" si="2"/>
        <v>108.42431155287599</v>
      </c>
      <c r="K19" s="184"/>
    </row>
    <row r="20" spans="1:12" ht="13.8" x14ac:dyDescent="0.25">
      <c r="A20" s="288"/>
      <c r="B20" s="159"/>
      <c r="C20" s="187">
        <v>4120</v>
      </c>
      <c r="D20" s="180" t="s">
        <v>43</v>
      </c>
      <c r="E20" s="181">
        <v>33738</v>
      </c>
      <c r="F20" s="181">
        <v>33738</v>
      </c>
      <c r="G20" s="182">
        <f t="shared" si="0"/>
        <v>100</v>
      </c>
      <c r="H20" s="181">
        <v>38090</v>
      </c>
      <c r="I20" s="182">
        <f t="shared" si="1"/>
        <v>112.89940126859921</v>
      </c>
      <c r="J20" s="183">
        <f t="shared" si="2"/>
        <v>112.89940126859921</v>
      </c>
      <c r="K20" s="184"/>
    </row>
    <row r="21" spans="1:12" ht="13.8" x14ac:dyDescent="0.25">
      <c r="A21" s="288"/>
      <c r="B21" s="159"/>
      <c r="C21" s="589">
        <v>4170</v>
      </c>
      <c r="D21" s="565" t="s">
        <v>201</v>
      </c>
      <c r="E21" s="590">
        <v>10182</v>
      </c>
      <c r="F21" s="590">
        <v>10182</v>
      </c>
      <c r="G21" s="591">
        <f t="shared" si="0"/>
        <v>100</v>
      </c>
      <c r="H21" s="590">
        <v>11400</v>
      </c>
      <c r="I21" s="591">
        <f t="shared" si="1"/>
        <v>111.96228638774308</v>
      </c>
      <c r="J21" s="592">
        <f t="shared" si="2"/>
        <v>111.96228638774308</v>
      </c>
      <c r="K21" s="593"/>
    </row>
    <row r="22" spans="1:12" ht="13.8" x14ac:dyDescent="0.25">
      <c r="A22" s="288"/>
      <c r="B22" s="159"/>
      <c r="C22" s="187">
        <v>4210</v>
      </c>
      <c r="D22" s="180" t="s">
        <v>31</v>
      </c>
      <c r="E22" s="181">
        <v>170262</v>
      </c>
      <c r="F22" s="181">
        <v>170262</v>
      </c>
      <c r="G22" s="182">
        <f t="shared" si="0"/>
        <v>100</v>
      </c>
      <c r="H22" s="181">
        <v>129155</v>
      </c>
      <c r="I22" s="182">
        <f t="shared" si="1"/>
        <v>75.856620972383737</v>
      </c>
      <c r="J22" s="183">
        <f t="shared" si="2"/>
        <v>75.856620972383737</v>
      </c>
      <c r="K22" s="184"/>
    </row>
    <row r="23" spans="1:12" ht="13.8" x14ac:dyDescent="0.25">
      <c r="A23" s="288"/>
      <c r="B23" s="159"/>
      <c r="C23" s="187">
        <v>4220</v>
      </c>
      <c r="D23" s="180" t="s">
        <v>158</v>
      </c>
      <c r="E23" s="181">
        <v>176730</v>
      </c>
      <c r="F23" s="181">
        <v>176730</v>
      </c>
      <c r="G23" s="182">
        <f t="shared" si="0"/>
        <v>100</v>
      </c>
      <c r="H23" s="181">
        <v>184145</v>
      </c>
      <c r="I23" s="182">
        <f t="shared" si="1"/>
        <v>104.19566570474737</v>
      </c>
      <c r="J23" s="183">
        <f t="shared" si="2"/>
        <v>104.19566570474737</v>
      </c>
      <c r="K23" s="184"/>
    </row>
    <row r="24" spans="1:12" ht="27.6" x14ac:dyDescent="0.25">
      <c r="A24" s="288"/>
      <c r="B24" s="159"/>
      <c r="C24" s="386">
        <v>4230</v>
      </c>
      <c r="D24" s="189" t="s">
        <v>101</v>
      </c>
      <c r="E24" s="190">
        <v>17648</v>
      </c>
      <c r="F24" s="190">
        <v>17648</v>
      </c>
      <c r="G24" s="191">
        <f t="shared" si="0"/>
        <v>100</v>
      </c>
      <c r="H24" s="190">
        <v>17500</v>
      </c>
      <c r="I24" s="191">
        <f t="shared" si="1"/>
        <v>99.161378059836807</v>
      </c>
      <c r="J24" s="192">
        <f t="shared" si="2"/>
        <v>99.161378059836807</v>
      </c>
      <c r="K24" s="193"/>
      <c r="L24" s="7"/>
    </row>
    <row r="25" spans="1:12" ht="13.8" x14ac:dyDescent="0.25">
      <c r="A25" s="288"/>
      <c r="B25" s="159"/>
      <c r="C25" s="187">
        <v>4260</v>
      </c>
      <c r="D25" s="180" t="s">
        <v>46</v>
      </c>
      <c r="E25" s="181">
        <v>77974</v>
      </c>
      <c r="F25" s="181">
        <v>77974</v>
      </c>
      <c r="G25" s="182">
        <f t="shared" si="0"/>
        <v>100</v>
      </c>
      <c r="H25" s="181">
        <v>77023</v>
      </c>
      <c r="I25" s="182">
        <f t="shared" si="1"/>
        <v>98.780362684997556</v>
      </c>
      <c r="J25" s="183">
        <f t="shared" si="2"/>
        <v>98.780362684997556</v>
      </c>
      <c r="K25" s="184"/>
    </row>
    <row r="26" spans="1:12" ht="13.8" x14ac:dyDescent="0.25">
      <c r="A26" s="288"/>
      <c r="B26" s="159"/>
      <c r="C26" s="187">
        <v>4270</v>
      </c>
      <c r="D26" s="180" t="s">
        <v>47</v>
      </c>
      <c r="E26" s="181">
        <v>44801</v>
      </c>
      <c r="F26" s="181">
        <v>44801</v>
      </c>
      <c r="G26" s="182">
        <f t="shared" si="0"/>
        <v>100</v>
      </c>
      <c r="H26" s="181">
        <v>64389</v>
      </c>
      <c r="I26" s="182">
        <f t="shared" si="1"/>
        <v>143.72223834289412</v>
      </c>
      <c r="J26" s="183">
        <f t="shared" si="2"/>
        <v>143.72223834289412</v>
      </c>
      <c r="K26" s="184"/>
    </row>
    <row r="27" spans="1:12" ht="13.8" x14ac:dyDescent="0.25">
      <c r="A27" s="288"/>
      <c r="B27" s="159"/>
      <c r="C27" s="187">
        <v>4280</v>
      </c>
      <c r="D27" s="180" t="s">
        <v>48</v>
      </c>
      <c r="E27" s="181">
        <v>18068</v>
      </c>
      <c r="F27" s="181">
        <v>18068</v>
      </c>
      <c r="G27" s="182">
        <f t="shared" si="0"/>
        <v>100</v>
      </c>
      <c r="H27" s="181">
        <v>17368</v>
      </c>
      <c r="I27" s="182">
        <f t="shared" si="1"/>
        <v>96.125747177330084</v>
      </c>
      <c r="J27" s="183">
        <f t="shared" si="2"/>
        <v>96.125747177330084</v>
      </c>
      <c r="K27" s="184"/>
    </row>
    <row r="28" spans="1:12" ht="13.8" x14ac:dyDescent="0.25">
      <c r="A28" s="288"/>
      <c r="B28" s="159"/>
      <c r="C28" s="187">
        <v>4300</v>
      </c>
      <c r="D28" s="180" t="s">
        <v>22</v>
      </c>
      <c r="E28" s="181">
        <v>48638</v>
      </c>
      <c r="F28" s="181">
        <v>48638</v>
      </c>
      <c r="G28" s="182">
        <f t="shared" si="0"/>
        <v>100</v>
      </c>
      <c r="H28" s="181">
        <v>46870</v>
      </c>
      <c r="I28" s="182">
        <f t="shared" si="1"/>
        <v>96.364982112751349</v>
      </c>
      <c r="J28" s="183">
        <f t="shared" si="2"/>
        <v>96.364982112751349</v>
      </c>
      <c r="K28" s="184"/>
    </row>
    <row r="29" spans="1:12" ht="13.8" x14ac:dyDescent="0.25">
      <c r="A29" s="288"/>
      <c r="B29" s="159"/>
      <c r="C29" s="187">
        <v>4360</v>
      </c>
      <c r="D29" s="899" t="s">
        <v>228</v>
      </c>
      <c r="E29" s="181">
        <v>5100</v>
      </c>
      <c r="F29" s="181">
        <v>5100</v>
      </c>
      <c r="G29" s="182">
        <f t="shared" si="0"/>
        <v>100</v>
      </c>
      <c r="H29" s="181">
        <v>5100</v>
      </c>
      <c r="I29" s="182">
        <f t="shared" si="1"/>
        <v>100</v>
      </c>
      <c r="J29" s="183">
        <f t="shared" si="2"/>
        <v>100</v>
      </c>
      <c r="K29" s="184"/>
    </row>
    <row r="30" spans="1:12" ht="52.5" hidden="1" customHeight="1" x14ac:dyDescent="0.25">
      <c r="A30" s="288"/>
      <c r="B30" s="159"/>
      <c r="C30" s="188">
        <v>4360</v>
      </c>
      <c r="D30" s="196" t="s">
        <v>50</v>
      </c>
      <c r="E30" s="190"/>
      <c r="F30" s="190"/>
      <c r="G30" s="191" t="e">
        <f t="shared" si="0"/>
        <v>#DIV/0!</v>
      </c>
      <c r="H30" s="190"/>
      <c r="I30" s="191" t="e">
        <f t="shared" si="1"/>
        <v>#DIV/0!</v>
      </c>
      <c r="J30" s="192" t="e">
        <f t="shared" si="2"/>
        <v>#DIV/0!</v>
      </c>
      <c r="K30" s="193"/>
    </row>
    <row r="31" spans="1:12" ht="36" hidden="1" customHeight="1" x14ac:dyDescent="0.25">
      <c r="A31" s="288"/>
      <c r="B31" s="159"/>
      <c r="C31" s="386">
        <v>4390</v>
      </c>
      <c r="D31" s="196" t="s">
        <v>52</v>
      </c>
      <c r="E31" s="190"/>
      <c r="F31" s="190"/>
      <c r="G31" s="191" t="e">
        <f t="shared" si="0"/>
        <v>#DIV/0!</v>
      </c>
      <c r="H31" s="190"/>
      <c r="I31" s="191" t="e">
        <f t="shared" si="1"/>
        <v>#DIV/0!</v>
      </c>
      <c r="J31" s="192" t="e">
        <f t="shared" si="2"/>
        <v>#DIV/0!</v>
      </c>
      <c r="K31" s="184"/>
    </row>
    <row r="32" spans="1:12" ht="31.5" hidden="1" customHeight="1" x14ac:dyDescent="0.25">
      <c r="A32" s="288"/>
      <c r="B32" s="159"/>
      <c r="C32" s="386">
        <v>4390</v>
      </c>
      <c r="D32" s="196" t="s">
        <v>52</v>
      </c>
      <c r="E32" s="190"/>
      <c r="F32" s="190"/>
      <c r="G32" s="191" t="e">
        <f t="shared" si="0"/>
        <v>#DIV/0!</v>
      </c>
      <c r="H32" s="190"/>
      <c r="I32" s="191"/>
      <c r="J32" s="192"/>
      <c r="K32" s="184"/>
    </row>
    <row r="33" spans="1:11" ht="13.8" x14ac:dyDescent="0.25">
      <c r="A33" s="288"/>
      <c r="B33" s="159"/>
      <c r="C33" s="187">
        <v>4410</v>
      </c>
      <c r="D33" s="180" t="s">
        <v>54</v>
      </c>
      <c r="E33" s="181">
        <v>500</v>
      </c>
      <c r="F33" s="181">
        <v>500</v>
      </c>
      <c r="G33" s="182">
        <f t="shared" si="0"/>
        <v>100</v>
      </c>
      <c r="H33" s="181">
        <v>500</v>
      </c>
      <c r="I33" s="182">
        <f t="shared" si="1"/>
        <v>100</v>
      </c>
      <c r="J33" s="183">
        <f t="shared" si="2"/>
        <v>100</v>
      </c>
      <c r="K33" s="184"/>
    </row>
    <row r="34" spans="1:11" ht="13.8" x14ac:dyDescent="0.25">
      <c r="A34" s="288"/>
      <c r="B34" s="159"/>
      <c r="C34" s="187">
        <v>4430</v>
      </c>
      <c r="D34" s="180" t="s">
        <v>91</v>
      </c>
      <c r="E34" s="181">
        <v>2883</v>
      </c>
      <c r="F34" s="181">
        <v>2883</v>
      </c>
      <c r="G34" s="182">
        <f t="shared" si="0"/>
        <v>100</v>
      </c>
      <c r="H34" s="181">
        <v>2870</v>
      </c>
      <c r="I34" s="182">
        <f t="shared" si="1"/>
        <v>99.549080818591733</v>
      </c>
      <c r="J34" s="183">
        <f t="shared" si="2"/>
        <v>99.549080818591733</v>
      </c>
      <c r="K34" s="184"/>
    </row>
    <row r="35" spans="1:11" ht="13.8" x14ac:dyDescent="0.25">
      <c r="A35" s="288"/>
      <c r="B35" s="159"/>
      <c r="C35" s="187">
        <v>4440</v>
      </c>
      <c r="D35" s="180" t="s">
        <v>55</v>
      </c>
      <c r="E35" s="181">
        <v>83195</v>
      </c>
      <c r="F35" s="181">
        <v>83195</v>
      </c>
      <c r="G35" s="182">
        <f t="shared" si="0"/>
        <v>100</v>
      </c>
      <c r="H35" s="181">
        <v>83589</v>
      </c>
      <c r="I35" s="182">
        <f t="shared" si="1"/>
        <v>100.47358615301401</v>
      </c>
      <c r="J35" s="183">
        <f t="shared" si="2"/>
        <v>100.47358615301401</v>
      </c>
      <c r="K35" s="184"/>
    </row>
    <row r="36" spans="1:11" ht="13.8" x14ac:dyDescent="0.25">
      <c r="A36" s="288"/>
      <c r="B36" s="159"/>
      <c r="C36" s="187">
        <v>4480</v>
      </c>
      <c r="D36" s="180" t="s">
        <v>56</v>
      </c>
      <c r="E36" s="181">
        <v>3793</v>
      </c>
      <c r="F36" s="181">
        <v>3793</v>
      </c>
      <c r="G36" s="182">
        <f t="shared" si="0"/>
        <v>100</v>
      </c>
      <c r="H36" s="181">
        <v>3800</v>
      </c>
      <c r="I36" s="182">
        <f t="shared" si="1"/>
        <v>100.18455048774058</v>
      </c>
      <c r="J36" s="183">
        <f t="shared" si="2"/>
        <v>100.18455048774058</v>
      </c>
      <c r="K36" s="184"/>
    </row>
    <row r="37" spans="1:11" ht="13.8" x14ac:dyDescent="0.25">
      <c r="A37" s="288"/>
      <c r="B37" s="159"/>
      <c r="C37" s="589">
        <v>4510</v>
      </c>
      <c r="D37" s="565" t="s">
        <v>202</v>
      </c>
      <c r="E37" s="590">
        <v>680</v>
      </c>
      <c r="F37" s="590">
        <v>680</v>
      </c>
      <c r="G37" s="591">
        <f t="shared" si="0"/>
        <v>100</v>
      </c>
      <c r="H37" s="590">
        <v>820</v>
      </c>
      <c r="I37" s="591">
        <f t="shared" si="1"/>
        <v>120.58823529411764</v>
      </c>
      <c r="J37" s="592">
        <f t="shared" si="2"/>
        <v>120.58823529411764</v>
      </c>
      <c r="K37" s="593"/>
    </row>
    <row r="38" spans="1:11" ht="33.75" customHeight="1" x14ac:dyDescent="0.25">
      <c r="A38" s="288"/>
      <c r="B38" s="159"/>
      <c r="C38" s="188">
        <v>4520</v>
      </c>
      <c r="D38" s="189" t="s">
        <v>58</v>
      </c>
      <c r="E38" s="190">
        <v>3</v>
      </c>
      <c r="F38" s="190">
        <v>3</v>
      </c>
      <c r="G38" s="191">
        <f t="shared" si="0"/>
        <v>100</v>
      </c>
      <c r="H38" s="190">
        <v>3</v>
      </c>
      <c r="I38" s="191">
        <f t="shared" si="1"/>
        <v>100</v>
      </c>
      <c r="J38" s="192">
        <f t="shared" si="2"/>
        <v>100</v>
      </c>
      <c r="K38" s="184"/>
    </row>
    <row r="39" spans="1:11" ht="33.75" hidden="1" customHeight="1" x14ac:dyDescent="0.25">
      <c r="A39" s="288"/>
      <c r="B39" s="159"/>
      <c r="C39" s="188">
        <v>4530</v>
      </c>
      <c r="D39" s="189" t="s">
        <v>195</v>
      </c>
      <c r="E39" s="190">
        <v>0</v>
      </c>
      <c r="F39" s="190">
        <v>0</v>
      </c>
      <c r="G39" s="191" t="e">
        <f t="shared" si="0"/>
        <v>#DIV/0!</v>
      </c>
      <c r="H39" s="190"/>
      <c r="I39" s="191" t="e">
        <f t="shared" si="1"/>
        <v>#DIV/0!</v>
      </c>
      <c r="J39" s="192" t="e">
        <f t="shared" si="2"/>
        <v>#DIV/0!</v>
      </c>
      <c r="K39" s="184"/>
    </row>
    <row r="40" spans="1:11" ht="12.75" hidden="1" customHeight="1" x14ac:dyDescent="0.25">
      <c r="A40" s="288"/>
      <c r="B40" s="159"/>
      <c r="C40" s="187">
        <v>4610</v>
      </c>
      <c r="D40" s="180" t="s">
        <v>93</v>
      </c>
      <c r="E40" s="190">
        <v>0</v>
      </c>
      <c r="F40" s="190">
        <v>0</v>
      </c>
      <c r="G40" s="191" t="e">
        <f t="shared" si="0"/>
        <v>#DIV/0!</v>
      </c>
      <c r="H40" s="190"/>
      <c r="I40" s="191" t="e">
        <f t="shared" si="1"/>
        <v>#DIV/0!</v>
      </c>
      <c r="J40" s="192" t="e">
        <f t="shared" si="2"/>
        <v>#DIV/0!</v>
      </c>
      <c r="K40" s="184"/>
    </row>
    <row r="41" spans="1:11" ht="27.6" x14ac:dyDescent="0.25">
      <c r="A41" s="288"/>
      <c r="B41" s="159"/>
      <c r="C41" s="188">
        <v>4700</v>
      </c>
      <c r="D41" s="189" t="s">
        <v>60</v>
      </c>
      <c r="E41" s="190">
        <v>8000</v>
      </c>
      <c r="F41" s="190">
        <v>8000</v>
      </c>
      <c r="G41" s="191">
        <f t="shared" si="0"/>
        <v>100</v>
      </c>
      <c r="H41" s="190">
        <v>5350</v>
      </c>
      <c r="I41" s="191">
        <f t="shared" si="1"/>
        <v>66.875</v>
      </c>
      <c r="J41" s="192">
        <f t="shared" si="2"/>
        <v>66.875</v>
      </c>
      <c r="K41" s="184"/>
    </row>
    <row r="42" spans="1:11" ht="12.75" customHeight="1" x14ac:dyDescent="0.25">
      <c r="A42" s="288"/>
      <c r="B42" s="159"/>
      <c r="C42" s="188">
        <v>4780</v>
      </c>
      <c r="D42" s="462" t="s">
        <v>136</v>
      </c>
      <c r="E42" s="190">
        <v>16838</v>
      </c>
      <c r="F42" s="190">
        <v>16838</v>
      </c>
      <c r="G42" s="191">
        <f t="shared" si="0"/>
        <v>100</v>
      </c>
      <c r="H42" s="190">
        <v>18072</v>
      </c>
      <c r="I42" s="191">
        <f t="shared" si="1"/>
        <v>107.3286613612068</v>
      </c>
      <c r="J42" s="191">
        <f t="shared" si="2"/>
        <v>107.3286613612068</v>
      </c>
      <c r="K42" s="184"/>
    </row>
    <row r="43" spans="1:11" ht="28.5" hidden="1" customHeight="1" x14ac:dyDescent="0.25">
      <c r="A43" s="288"/>
      <c r="B43" s="159"/>
      <c r="C43" s="188">
        <v>6050</v>
      </c>
      <c r="D43" s="189" t="s">
        <v>61</v>
      </c>
      <c r="E43" s="190"/>
      <c r="F43" s="190"/>
      <c r="G43" s="191" t="e">
        <f t="shared" si="0"/>
        <v>#DIV/0!</v>
      </c>
      <c r="H43" s="190"/>
      <c r="I43" s="191" t="e">
        <f t="shared" si="1"/>
        <v>#DIV/0!</v>
      </c>
      <c r="J43" s="191" t="e">
        <f t="shared" si="2"/>
        <v>#DIV/0!</v>
      </c>
      <c r="K43" s="193"/>
    </row>
    <row r="44" spans="1:11" ht="28.5" customHeight="1" x14ac:dyDescent="0.25">
      <c r="A44" s="600"/>
      <c r="B44" s="1340"/>
      <c r="C44" s="543">
        <v>6060</v>
      </c>
      <c r="D44" s="572" t="s">
        <v>62</v>
      </c>
      <c r="E44" s="597">
        <v>71793</v>
      </c>
      <c r="F44" s="597">
        <v>71793</v>
      </c>
      <c r="G44" s="545"/>
      <c r="H44" s="597"/>
      <c r="I44" s="545"/>
      <c r="J44" s="545"/>
      <c r="K44" s="547"/>
    </row>
    <row r="45" spans="1:11" ht="12.75" hidden="1" customHeight="1" x14ac:dyDescent="0.25">
      <c r="A45" s="288"/>
      <c r="B45" s="159"/>
      <c r="C45" s="1455"/>
      <c r="D45" s="1484" t="s">
        <v>137</v>
      </c>
      <c r="E45" s="1500">
        <f>SUM(E46:E46)</f>
        <v>0</v>
      </c>
      <c r="F45" s="1500">
        <f>SUM(F46:F46)</f>
        <v>0</v>
      </c>
      <c r="G45" s="1472" t="e">
        <f t="shared" si="0"/>
        <v>#DIV/0!</v>
      </c>
      <c r="H45" s="1500">
        <f>SUM(H46:H46)</f>
        <v>0</v>
      </c>
      <c r="I45" s="1472" t="e">
        <f t="shared" si="1"/>
        <v>#DIV/0!</v>
      </c>
      <c r="J45" s="1472" t="e">
        <f t="shared" si="2"/>
        <v>#DIV/0!</v>
      </c>
      <c r="K45" s="1763"/>
    </row>
    <row r="46" spans="1:11" ht="12.75" hidden="1" customHeight="1" x14ac:dyDescent="0.25">
      <c r="A46" s="288"/>
      <c r="B46" s="159"/>
      <c r="C46" s="385">
        <v>4110</v>
      </c>
      <c r="D46" s="279" t="s">
        <v>42</v>
      </c>
      <c r="E46" s="322"/>
      <c r="F46" s="322"/>
      <c r="G46" s="323" t="e">
        <f t="shared" si="0"/>
        <v>#DIV/0!</v>
      </c>
      <c r="H46" s="322"/>
      <c r="I46" s="323" t="e">
        <f t="shared" si="1"/>
        <v>#DIV/0!</v>
      </c>
      <c r="J46" s="323" t="e">
        <f t="shared" si="2"/>
        <v>#DIV/0!</v>
      </c>
      <c r="K46" s="576"/>
    </row>
    <row r="47" spans="1:11" ht="15" customHeight="1" x14ac:dyDescent="0.25">
      <c r="A47" s="288"/>
      <c r="B47" s="143">
        <v>85203</v>
      </c>
      <c r="C47" s="170"/>
      <c r="D47" s="311" t="s">
        <v>162</v>
      </c>
      <c r="E47" s="146">
        <f>SUM(E48:E48)</f>
        <v>547752</v>
      </c>
      <c r="F47" s="146">
        <f>SUM(F48:F48)</f>
        <v>547752</v>
      </c>
      <c r="G47" s="147">
        <f t="shared" si="0"/>
        <v>100</v>
      </c>
      <c r="H47" s="146">
        <f>SUM(H48:H48)</f>
        <v>667177</v>
      </c>
      <c r="I47" s="147">
        <f t="shared" si="1"/>
        <v>121.80275014970279</v>
      </c>
      <c r="J47" s="147">
        <f t="shared" si="2"/>
        <v>121.80275014970279</v>
      </c>
      <c r="K47" s="228"/>
    </row>
    <row r="48" spans="1:11" ht="52.95" customHeight="1" x14ac:dyDescent="0.25">
      <c r="A48" s="288"/>
      <c r="B48" s="159"/>
      <c r="C48" s="235">
        <v>2830</v>
      </c>
      <c r="D48" s="189" t="s">
        <v>159</v>
      </c>
      <c r="E48" s="125">
        <v>547752</v>
      </c>
      <c r="F48" s="125">
        <v>547752</v>
      </c>
      <c r="G48" s="126">
        <f t="shared" si="0"/>
        <v>100</v>
      </c>
      <c r="H48" s="125">
        <v>667177</v>
      </c>
      <c r="I48" s="126">
        <f t="shared" si="1"/>
        <v>121.80275014970279</v>
      </c>
      <c r="J48" s="127">
        <f t="shared" si="2"/>
        <v>121.80275014970279</v>
      </c>
      <c r="K48" s="555"/>
    </row>
    <row r="49" spans="1:11" ht="27.6" x14ac:dyDescent="0.25">
      <c r="A49" s="288"/>
      <c r="B49" s="225">
        <v>85205</v>
      </c>
      <c r="C49" s="1149"/>
      <c r="D49" s="551" t="s">
        <v>165</v>
      </c>
      <c r="E49" s="893">
        <f>SUM(E50:E54)</f>
        <v>14152</v>
      </c>
      <c r="F49" s="893">
        <f>SUM(F50:F54)</f>
        <v>14152</v>
      </c>
      <c r="G49" s="220">
        <f t="shared" si="0"/>
        <v>100</v>
      </c>
      <c r="H49" s="221">
        <f>SUM(H50:H54)</f>
        <v>4000</v>
      </c>
      <c r="I49" s="222">
        <f t="shared" ref="I49:I54" si="3">SUM(H49/F49*100)</f>
        <v>28.264556246466931</v>
      </c>
      <c r="J49" s="222">
        <f t="shared" ref="J49:J54" si="4">SUM(H49/E49*100)</f>
        <v>28.264556246466931</v>
      </c>
      <c r="K49" s="224"/>
    </row>
    <row r="50" spans="1:11" ht="13.8" x14ac:dyDescent="0.25">
      <c r="A50" s="288"/>
      <c r="B50" s="95"/>
      <c r="C50" s="570">
        <v>3030</v>
      </c>
      <c r="D50" s="106" t="s">
        <v>290</v>
      </c>
      <c r="E50" s="595">
        <v>1383</v>
      </c>
      <c r="F50" s="595">
        <v>1383</v>
      </c>
      <c r="G50" s="596">
        <f t="shared" si="0"/>
        <v>100</v>
      </c>
      <c r="H50" s="317"/>
      <c r="I50" s="217">
        <f t="shared" si="3"/>
        <v>0</v>
      </c>
      <c r="J50" s="217">
        <f t="shared" si="4"/>
        <v>0</v>
      </c>
      <c r="K50" s="443"/>
    </row>
    <row r="51" spans="1:11" ht="13.8" x14ac:dyDescent="0.25">
      <c r="A51" s="288"/>
      <c r="B51" s="95"/>
      <c r="C51" s="571">
        <v>4110</v>
      </c>
      <c r="D51" s="180" t="s">
        <v>42</v>
      </c>
      <c r="E51" s="523">
        <v>418</v>
      </c>
      <c r="F51" s="523">
        <v>418</v>
      </c>
      <c r="G51" s="237">
        <f t="shared" si="0"/>
        <v>100</v>
      </c>
      <c r="H51" s="190"/>
      <c r="I51" s="191">
        <f t="shared" si="3"/>
        <v>0</v>
      </c>
      <c r="J51" s="191">
        <f t="shared" si="4"/>
        <v>0</v>
      </c>
      <c r="K51" s="309"/>
    </row>
    <row r="52" spans="1:11" ht="13.8" x14ac:dyDescent="0.25">
      <c r="A52" s="288"/>
      <c r="B52" s="95"/>
      <c r="C52" s="571">
        <v>4120</v>
      </c>
      <c r="D52" s="180" t="s">
        <v>43</v>
      </c>
      <c r="E52" s="523">
        <v>11</v>
      </c>
      <c r="F52" s="523">
        <v>11</v>
      </c>
      <c r="G52" s="237">
        <f t="shared" si="0"/>
        <v>100</v>
      </c>
      <c r="H52" s="190"/>
      <c r="I52" s="191">
        <f t="shared" ref="I52" si="5">SUM(H52/F52*100)</f>
        <v>0</v>
      </c>
      <c r="J52" s="191">
        <f t="shared" ref="J52" si="6">SUM(H52/E52*100)</f>
        <v>0</v>
      </c>
      <c r="K52" s="309"/>
    </row>
    <row r="53" spans="1:11" ht="13.8" x14ac:dyDescent="0.25">
      <c r="A53" s="288"/>
      <c r="B53" s="95"/>
      <c r="C53" s="571">
        <v>4170</v>
      </c>
      <c r="D53" s="180" t="s">
        <v>45</v>
      </c>
      <c r="E53" s="523">
        <v>10685</v>
      </c>
      <c r="F53" s="523">
        <v>10685</v>
      </c>
      <c r="G53" s="237">
        <f t="shared" si="0"/>
        <v>100</v>
      </c>
      <c r="H53" s="190"/>
      <c r="I53" s="191">
        <f t="shared" si="3"/>
        <v>0</v>
      </c>
      <c r="J53" s="191">
        <f t="shared" si="4"/>
        <v>0</v>
      </c>
      <c r="K53" s="309"/>
    </row>
    <row r="54" spans="1:11" ht="13.8" x14ac:dyDescent="0.25">
      <c r="A54" s="288"/>
      <c r="B54" s="95"/>
      <c r="C54" s="571">
        <v>4300</v>
      </c>
      <c r="D54" s="180" t="s">
        <v>22</v>
      </c>
      <c r="E54" s="523">
        <v>1655</v>
      </c>
      <c r="F54" s="523">
        <v>1655</v>
      </c>
      <c r="G54" s="237">
        <f t="shared" si="0"/>
        <v>100</v>
      </c>
      <c r="H54" s="190">
        <v>4000</v>
      </c>
      <c r="I54" s="191">
        <f t="shared" si="3"/>
        <v>241.69184290030211</v>
      </c>
      <c r="J54" s="191">
        <f t="shared" si="4"/>
        <v>241.69184290030211</v>
      </c>
      <c r="K54" s="309"/>
    </row>
    <row r="55" spans="1:11" ht="15" customHeight="1" x14ac:dyDescent="0.25">
      <c r="A55" s="288"/>
      <c r="B55" s="230">
        <v>85218</v>
      </c>
      <c r="C55" s="444"/>
      <c r="D55" s="120" t="s">
        <v>166</v>
      </c>
      <c r="E55" s="455">
        <f>SUM(E72+E56)</f>
        <v>507462</v>
      </c>
      <c r="F55" s="455">
        <f>SUM(F72+F56)</f>
        <v>507462</v>
      </c>
      <c r="G55" s="145">
        <f t="shared" si="0"/>
        <v>100</v>
      </c>
      <c r="H55" s="146">
        <f>SUM(H72+H56)</f>
        <v>609430</v>
      </c>
      <c r="I55" s="147">
        <f t="shared" si="1"/>
        <v>120.09372130327</v>
      </c>
      <c r="J55" s="147">
        <f t="shared" si="2"/>
        <v>120.09372130327</v>
      </c>
      <c r="K55" s="228"/>
    </row>
    <row r="56" spans="1:11" ht="13.95" customHeight="1" x14ac:dyDescent="0.25">
      <c r="A56" s="288"/>
      <c r="B56" s="95"/>
      <c r="C56" s="602"/>
      <c r="D56" s="452" t="s">
        <v>155</v>
      </c>
      <c r="E56" s="603">
        <f>SUM(E57:E71)</f>
        <v>507462</v>
      </c>
      <c r="F56" s="603">
        <f>SUM(F57:F71)</f>
        <v>507462</v>
      </c>
      <c r="G56" s="298">
        <f t="shared" si="0"/>
        <v>100</v>
      </c>
      <c r="H56" s="587">
        <f>SUM(H57:H71)</f>
        <v>609430</v>
      </c>
      <c r="I56" s="300">
        <f t="shared" si="1"/>
        <v>120.09372130327</v>
      </c>
      <c r="J56" s="301">
        <f t="shared" si="2"/>
        <v>120.09372130327</v>
      </c>
      <c r="K56" s="443"/>
    </row>
    <row r="57" spans="1:11" ht="15" customHeight="1" x14ac:dyDescent="0.25">
      <c r="A57" s="288"/>
      <c r="B57" s="95"/>
      <c r="C57" s="1396">
        <v>3020</v>
      </c>
      <c r="D57" s="1397" t="s">
        <v>37</v>
      </c>
      <c r="E57" s="594">
        <v>600</v>
      </c>
      <c r="F57" s="594">
        <v>600</v>
      </c>
      <c r="G57" s="124">
        <f t="shared" si="0"/>
        <v>100</v>
      </c>
      <c r="H57" s="125">
        <v>1750</v>
      </c>
      <c r="I57" s="217">
        <f t="shared" ref="I57" si="7">SUM(H57/F57*100)</f>
        <v>291.66666666666663</v>
      </c>
      <c r="J57" s="217">
        <f t="shared" ref="J57" si="8">SUM(H57/E57*100)</f>
        <v>291.66666666666663</v>
      </c>
      <c r="K57" s="229"/>
    </row>
    <row r="58" spans="1:11" ht="13.8" x14ac:dyDescent="0.25">
      <c r="A58" s="288"/>
      <c r="B58" s="155"/>
      <c r="C58" s="573">
        <v>4010</v>
      </c>
      <c r="D58" s="279" t="s">
        <v>39</v>
      </c>
      <c r="E58" s="280">
        <v>349320</v>
      </c>
      <c r="F58" s="280">
        <v>349320</v>
      </c>
      <c r="G58" s="281">
        <f t="shared" si="0"/>
        <v>100</v>
      </c>
      <c r="H58" s="280">
        <v>428875</v>
      </c>
      <c r="I58" s="281">
        <f t="shared" si="1"/>
        <v>122.77424710866826</v>
      </c>
      <c r="J58" s="283">
        <f t="shared" si="2"/>
        <v>122.77424710866826</v>
      </c>
      <c r="K58" s="284"/>
    </row>
    <row r="59" spans="1:11" ht="13.8" x14ac:dyDescent="0.25">
      <c r="A59" s="288"/>
      <c r="B59" s="155"/>
      <c r="C59" s="574">
        <v>4040</v>
      </c>
      <c r="D59" s="180" t="s">
        <v>41</v>
      </c>
      <c r="E59" s="181">
        <v>25080</v>
      </c>
      <c r="F59" s="181">
        <v>25080</v>
      </c>
      <c r="G59" s="182">
        <f t="shared" si="0"/>
        <v>100</v>
      </c>
      <c r="H59" s="181">
        <v>33455</v>
      </c>
      <c r="I59" s="182">
        <f t="shared" si="1"/>
        <v>133.39314194577352</v>
      </c>
      <c r="J59" s="183">
        <f t="shared" si="2"/>
        <v>133.39314194577352</v>
      </c>
      <c r="K59" s="184"/>
    </row>
    <row r="60" spans="1:11" ht="13.8" x14ac:dyDescent="0.25">
      <c r="A60" s="288"/>
      <c r="B60" s="155"/>
      <c r="C60" s="187">
        <v>4110</v>
      </c>
      <c r="D60" s="180" t="s">
        <v>42</v>
      </c>
      <c r="E60" s="181">
        <v>66180</v>
      </c>
      <c r="F60" s="181">
        <v>66180</v>
      </c>
      <c r="G60" s="182">
        <f t="shared" si="0"/>
        <v>100</v>
      </c>
      <c r="H60" s="181">
        <v>74633</v>
      </c>
      <c r="I60" s="182">
        <f t="shared" si="1"/>
        <v>112.77274100936839</v>
      </c>
      <c r="J60" s="183">
        <f t="shared" si="2"/>
        <v>112.77274100936839</v>
      </c>
      <c r="K60" s="184"/>
    </row>
    <row r="61" spans="1:11" ht="13.8" x14ac:dyDescent="0.25">
      <c r="A61" s="288"/>
      <c r="B61" s="155"/>
      <c r="C61" s="187">
        <v>4120</v>
      </c>
      <c r="D61" s="180" t="s">
        <v>43</v>
      </c>
      <c r="E61" s="181">
        <v>7545</v>
      </c>
      <c r="F61" s="181">
        <v>7545</v>
      </c>
      <c r="G61" s="182">
        <f t="shared" si="0"/>
        <v>100</v>
      </c>
      <c r="H61" s="181">
        <v>10235</v>
      </c>
      <c r="I61" s="182">
        <f t="shared" si="1"/>
        <v>135.65275016567261</v>
      </c>
      <c r="J61" s="183">
        <f t="shared" si="2"/>
        <v>135.65275016567261</v>
      </c>
      <c r="K61" s="184"/>
    </row>
    <row r="62" spans="1:11" ht="13.8" x14ac:dyDescent="0.25">
      <c r="A62" s="288"/>
      <c r="B62" s="155"/>
      <c r="C62" s="187">
        <v>4170</v>
      </c>
      <c r="D62" s="180" t="s">
        <v>45</v>
      </c>
      <c r="E62" s="181">
        <v>14600</v>
      </c>
      <c r="F62" s="181">
        <v>14600</v>
      </c>
      <c r="G62" s="182">
        <f t="shared" si="0"/>
        <v>100</v>
      </c>
      <c r="H62" s="181">
        <v>15680</v>
      </c>
      <c r="I62" s="182">
        <f t="shared" si="1"/>
        <v>107.39726027397261</v>
      </c>
      <c r="J62" s="183">
        <f t="shared" si="2"/>
        <v>107.39726027397261</v>
      </c>
      <c r="K62" s="184"/>
    </row>
    <row r="63" spans="1:11" ht="13.8" x14ac:dyDescent="0.25">
      <c r="A63" s="288"/>
      <c r="B63" s="155"/>
      <c r="C63" s="187">
        <v>4210</v>
      </c>
      <c r="D63" s="180" t="s">
        <v>31</v>
      </c>
      <c r="E63" s="181">
        <v>10600</v>
      </c>
      <c r="F63" s="181">
        <v>10600</v>
      </c>
      <c r="G63" s="182">
        <f t="shared" si="0"/>
        <v>100</v>
      </c>
      <c r="H63" s="181">
        <v>10600</v>
      </c>
      <c r="I63" s="182">
        <f t="shared" si="1"/>
        <v>100</v>
      </c>
      <c r="J63" s="183">
        <f t="shared" si="2"/>
        <v>100</v>
      </c>
      <c r="K63" s="184"/>
    </row>
    <row r="64" spans="1:11" ht="13.8" x14ac:dyDescent="0.25">
      <c r="A64" s="288"/>
      <c r="B64" s="155"/>
      <c r="C64" s="187">
        <v>4280</v>
      </c>
      <c r="D64" s="180" t="s">
        <v>31</v>
      </c>
      <c r="E64" s="181">
        <v>800</v>
      </c>
      <c r="F64" s="181">
        <v>800</v>
      </c>
      <c r="G64" s="182">
        <f t="shared" si="0"/>
        <v>100</v>
      </c>
      <c r="H64" s="181">
        <v>450</v>
      </c>
      <c r="I64" s="182">
        <f t="shared" si="1"/>
        <v>56.25</v>
      </c>
      <c r="J64" s="183">
        <f t="shared" si="2"/>
        <v>56.25</v>
      </c>
      <c r="K64" s="184"/>
    </row>
    <row r="65" spans="1:11" ht="13.8" x14ac:dyDescent="0.25">
      <c r="A65" s="288"/>
      <c r="B65" s="155"/>
      <c r="C65" s="187">
        <v>4300</v>
      </c>
      <c r="D65" s="194" t="s">
        <v>22</v>
      </c>
      <c r="E65" s="181">
        <v>17237</v>
      </c>
      <c r="F65" s="181">
        <v>17237</v>
      </c>
      <c r="G65" s="182">
        <f t="shared" si="0"/>
        <v>100</v>
      </c>
      <c r="H65" s="181">
        <v>17183</v>
      </c>
      <c r="I65" s="182">
        <f t="shared" si="1"/>
        <v>99.686720426988444</v>
      </c>
      <c r="J65" s="183">
        <f t="shared" si="2"/>
        <v>99.686720426988444</v>
      </c>
      <c r="K65" s="184"/>
    </row>
    <row r="66" spans="1:11" ht="13.8" hidden="1" x14ac:dyDescent="0.25">
      <c r="A66" s="288"/>
      <c r="B66" s="155"/>
      <c r="C66" s="187">
        <v>4350</v>
      </c>
      <c r="D66" s="180" t="s">
        <v>49</v>
      </c>
      <c r="E66" s="181"/>
      <c r="F66" s="181"/>
      <c r="G66" s="182" t="e">
        <f t="shared" si="0"/>
        <v>#DIV/0!</v>
      </c>
      <c r="H66" s="181"/>
      <c r="I66" s="182" t="e">
        <f t="shared" si="1"/>
        <v>#DIV/0!</v>
      </c>
      <c r="J66" s="183" t="e">
        <f t="shared" si="2"/>
        <v>#DIV/0!</v>
      </c>
      <c r="K66" s="184"/>
    </row>
    <row r="67" spans="1:11" ht="17.25" customHeight="1" x14ac:dyDescent="0.25">
      <c r="A67" s="288"/>
      <c r="B67" s="155"/>
      <c r="C67" s="188">
        <v>4360</v>
      </c>
      <c r="D67" s="899" t="s">
        <v>228</v>
      </c>
      <c r="E67" s="190">
        <v>1800</v>
      </c>
      <c r="F67" s="190">
        <v>1800</v>
      </c>
      <c r="G67" s="191">
        <f t="shared" si="0"/>
        <v>100</v>
      </c>
      <c r="H67" s="190">
        <v>1800</v>
      </c>
      <c r="I67" s="191">
        <f t="shared" si="1"/>
        <v>100</v>
      </c>
      <c r="J67" s="191">
        <f t="shared" si="2"/>
        <v>100</v>
      </c>
      <c r="K67" s="193"/>
    </row>
    <row r="68" spans="1:11" ht="12.75" customHeight="1" x14ac:dyDescent="0.25">
      <c r="A68" s="288"/>
      <c r="B68" s="155"/>
      <c r="C68" s="187">
        <v>4410</v>
      </c>
      <c r="D68" s="180" t="s">
        <v>54</v>
      </c>
      <c r="E68" s="181">
        <v>800</v>
      </c>
      <c r="F68" s="181">
        <v>800</v>
      </c>
      <c r="G68" s="182">
        <f t="shared" si="0"/>
        <v>100</v>
      </c>
      <c r="H68" s="181">
        <v>1200</v>
      </c>
      <c r="I68" s="182">
        <f t="shared" si="1"/>
        <v>150</v>
      </c>
      <c r="J68" s="183">
        <f t="shared" si="2"/>
        <v>150</v>
      </c>
      <c r="K68" s="184"/>
    </row>
    <row r="69" spans="1:11" ht="13.8" x14ac:dyDescent="0.25">
      <c r="A69" s="288"/>
      <c r="B69" s="155"/>
      <c r="C69" s="187">
        <v>4440</v>
      </c>
      <c r="D69" s="180" t="s">
        <v>55</v>
      </c>
      <c r="E69" s="181">
        <v>9683</v>
      </c>
      <c r="F69" s="181">
        <v>9683</v>
      </c>
      <c r="G69" s="182">
        <f t="shared" ref="G69:G77" si="9">SUM(F69/E69*100)</f>
        <v>100</v>
      </c>
      <c r="H69" s="181">
        <v>10869</v>
      </c>
      <c r="I69" s="182">
        <f t="shared" si="1"/>
        <v>112.24827016420531</v>
      </c>
      <c r="J69" s="183">
        <f t="shared" si="2"/>
        <v>112.24827016420531</v>
      </c>
      <c r="K69" s="184"/>
    </row>
    <row r="70" spans="1:11" ht="13.8" x14ac:dyDescent="0.25">
      <c r="A70" s="288"/>
      <c r="B70" s="155"/>
      <c r="C70" s="201">
        <v>4610</v>
      </c>
      <c r="D70" s="180" t="s">
        <v>93</v>
      </c>
      <c r="E70" s="203">
        <v>17</v>
      </c>
      <c r="F70" s="203">
        <v>17</v>
      </c>
      <c r="G70" s="204">
        <f t="shared" si="9"/>
        <v>100</v>
      </c>
      <c r="H70" s="203">
        <v>0</v>
      </c>
      <c r="I70" s="182">
        <f t="shared" si="1"/>
        <v>0</v>
      </c>
      <c r="J70" s="205">
        <f t="shared" si="2"/>
        <v>0</v>
      </c>
      <c r="K70" s="206"/>
    </row>
    <row r="71" spans="1:11" ht="27.6" x14ac:dyDescent="0.25">
      <c r="A71" s="288"/>
      <c r="B71" s="155"/>
      <c r="C71" s="543">
        <v>4700</v>
      </c>
      <c r="D71" s="572" t="s">
        <v>60</v>
      </c>
      <c r="E71" s="597">
        <v>3200</v>
      </c>
      <c r="F71" s="597">
        <v>3200</v>
      </c>
      <c r="G71" s="545">
        <f t="shared" si="9"/>
        <v>100</v>
      </c>
      <c r="H71" s="597">
        <v>2700</v>
      </c>
      <c r="I71" s="545">
        <f t="shared" si="1"/>
        <v>84.375</v>
      </c>
      <c r="J71" s="545">
        <f t="shared" si="2"/>
        <v>84.375</v>
      </c>
      <c r="K71" s="547"/>
    </row>
    <row r="72" spans="1:11" ht="13.8" hidden="1" x14ac:dyDescent="0.25">
      <c r="A72" s="288"/>
      <c r="B72" s="155"/>
      <c r="C72" s="598"/>
      <c r="D72" s="604" t="s">
        <v>137</v>
      </c>
      <c r="E72" s="605">
        <f>SUM(E73)</f>
        <v>0</v>
      </c>
      <c r="F72" s="605">
        <f>SUM(F73)</f>
        <v>0</v>
      </c>
      <c r="G72" s="606" t="e">
        <f t="shared" si="9"/>
        <v>#DIV/0!</v>
      </c>
      <c r="H72" s="605">
        <f>SUM(H73)</f>
        <v>0</v>
      </c>
      <c r="I72" s="606" t="e">
        <f t="shared" si="1"/>
        <v>#DIV/0!</v>
      </c>
      <c r="J72" s="606" t="e">
        <f t="shared" si="2"/>
        <v>#DIV/0!</v>
      </c>
      <c r="K72" s="607"/>
    </row>
    <row r="73" spans="1:11" ht="13.8" hidden="1" x14ac:dyDescent="0.25">
      <c r="A73" s="288"/>
      <c r="B73" s="155"/>
      <c r="C73" s="201">
        <v>4110</v>
      </c>
      <c r="D73" s="202" t="s">
        <v>42</v>
      </c>
      <c r="E73" s="159"/>
      <c r="F73" s="159"/>
      <c r="G73" s="160" t="e">
        <f t="shared" si="9"/>
        <v>#DIV/0!</v>
      </c>
      <c r="H73" s="159"/>
      <c r="I73" s="160" t="e">
        <f t="shared" si="1"/>
        <v>#DIV/0!</v>
      </c>
      <c r="J73" s="160" t="e">
        <f t="shared" si="2"/>
        <v>#DIV/0!</v>
      </c>
      <c r="K73" s="162"/>
    </row>
    <row r="74" spans="1:11" ht="42" customHeight="1" x14ac:dyDescent="0.25">
      <c r="A74" s="288"/>
      <c r="B74" s="230">
        <v>85220</v>
      </c>
      <c r="C74" s="507"/>
      <c r="D74" s="328" t="s">
        <v>168</v>
      </c>
      <c r="E74" s="146">
        <f>SUM(E75+E79)</f>
        <v>26960</v>
      </c>
      <c r="F74" s="146">
        <f>SUM(F75+F79)</f>
        <v>26960</v>
      </c>
      <c r="G74" s="147">
        <f t="shared" si="9"/>
        <v>100</v>
      </c>
      <c r="H74" s="146">
        <f>SUM(H75+H79)</f>
        <v>26960</v>
      </c>
      <c r="I74" s="147">
        <f t="shared" si="1"/>
        <v>100</v>
      </c>
      <c r="J74" s="147">
        <f t="shared" si="2"/>
        <v>100</v>
      </c>
      <c r="K74" s="228"/>
    </row>
    <row r="75" spans="1:11" ht="13.2" customHeight="1" x14ac:dyDescent="0.25">
      <c r="A75" s="288"/>
      <c r="B75" s="599"/>
      <c r="C75" s="507"/>
      <c r="D75" s="120" t="s">
        <v>155</v>
      </c>
      <c r="E75" s="146">
        <f>SUM(E76:E78)</f>
        <v>26960</v>
      </c>
      <c r="F75" s="146">
        <f>SUM(F76:F78)</f>
        <v>26960</v>
      </c>
      <c r="G75" s="147">
        <f t="shared" si="9"/>
        <v>100</v>
      </c>
      <c r="H75" s="146">
        <f>SUM(H76:H78)</f>
        <v>26960</v>
      </c>
      <c r="I75" s="147">
        <f t="shared" si="1"/>
        <v>100</v>
      </c>
      <c r="J75" s="147">
        <f t="shared" si="2"/>
        <v>100</v>
      </c>
      <c r="K75" s="303"/>
    </row>
    <row r="76" spans="1:11" ht="12.75" customHeight="1" x14ac:dyDescent="0.25">
      <c r="A76" s="288"/>
      <c r="B76" s="599"/>
      <c r="C76" s="201">
        <v>4170</v>
      </c>
      <c r="D76" s="202" t="s">
        <v>45</v>
      </c>
      <c r="E76" s="159">
        <v>17265</v>
      </c>
      <c r="F76" s="159">
        <v>17265</v>
      </c>
      <c r="G76" s="160">
        <f t="shared" si="9"/>
        <v>100</v>
      </c>
      <c r="H76" s="159">
        <v>9240</v>
      </c>
      <c r="I76" s="160">
        <f t="shared" si="1"/>
        <v>53.518679409209383</v>
      </c>
      <c r="J76" s="161">
        <f t="shared" si="2"/>
        <v>53.518679409209383</v>
      </c>
      <c r="K76" s="608"/>
    </row>
    <row r="77" spans="1:11" ht="12.75" customHeight="1" x14ac:dyDescent="0.25">
      <c r="A77" s="288"/>
      <c r="B77" s="599"/>
      <c r="C77" s="187">
        <v>4210</v>
      </c>
      <c r="D77" s="180" t="s">
        <v>31</v>
      </c>
      <c r="E77" s="190">
        <v>110</v>
      </c>
      <c r="F77" s="190">
        <v>110</v>
      </c>
      <c r="G77" s="191">
        <f t="shared" si="9"/>
        <v>100</v>
      </c>
      <c r="H77" s="190">
        <v>110</v>
      </c>
      <c r="I77" s="191">
        <f t="shared" si="1"/>
        <v>100</v>
      </c>
      <c r="J77" s="191">
        <f t="shared" si="2"/>
        <v>100</v>
      </c>
      <c r="K77" s="609"/>
    </row>
    <row r="78" spans="1:11" ht="13.8" x14ac:dyDescent="0.25">
      <c r="A78" s="288"/>
      <c r="B78" s="1050"/>
      <c r="C78" s="379">
        <v>4300</v>
      </c>
      <c r="D78" s="534" t="s">
        <v>22</v>
      </c>
      <c r="E78" s="381">
        <v>9585</v>
      </c>
      <c r="F78" s="381">
        <v>9585</v>
      </c>
      <c r="G78" s="382">
        <f t="shared" ref="G78:G83" si="10">SUM(F78/E78*100)</f>
        <v>100</v>
      </c>
      <c r="H78" s="381">
        <v>17610</v>
      </c>
      <c r="I78" s="382">
        <f t="shared" si="1"/>
        <v>183.72456964006261</v>
      </c>
      <c r="J78" s="383">
        <f t="shared" si="2"/>
        <v>183.72456964006261</v>
      </c>
      <c r="K78" s="384"/>
    </row>
    <row r="79" spans="1:11" ht="15" hidden="1" customHeight="1" x14ac:dyDescent="0.25">
      <c r="A79" s="288"/>
      <c r="B79" s="599"/>
      <c r="C79" s="864"/>
      <c r="D79" s="226" t="s">
        <v>137</v>
      </c>
      <c r="E79" s="221">
        <f>SUM(E80:E80)</f>
        <v>0</v>
      </c>
      <c r="F79" s="221">
        <f>SUM(F80:F80)</f>
        <v>0</v>
      </c>
      <c r="G79" s="222" t="e">
        <f t="shared" si="10"/>
        <v>#DIV/0!</v>
      </c>
      <c r="H79" s="221">
        <f>SUM(H80:H80)</f>
        <v>0</v>
      </c>
      <c r="I79" s="222" t="e">
        <f t="shared" si="1"/>
        <v>#DIV/0!</v>
      </c>
      <c r="J79" s="223" t="e">
        <f t="shared" si="2"/>
        <v>#DIV/0!</v>
      </c>
      <c r="K79" s="586"/>
    </row>
    <row r="80" spans="1:11" ht="58.5" hidden="1" customHeight="1" x14ac:dyDescent="0.25">
      <c r="A80" s="288"/>
      <c r="B80" s="599"/>
      <c r="C80" s="475" t="s">
        <v>72</v>
      </c>
      <c r="D80" s="963" t="s">
        <v>73</v>
      </c>
      <c r="E80" s="317"/>
      <c r="F80" s="317"/>
      <c r="G80" s="217" t="e">
        <f t="shared" si="10"/>
        <v>#DIV/0!</v>
      </c>
      <c r="H80" s="317"/>
      <c r="I80" s="217" t="e">
        <f t="shared" si="1"/>
        <v>#DIV/0!</v>
      </c>
      <c r="J80" s="319" t="e">
        <f t="shared" si="2"/>
        <v>#DIV/0!</v>
      </c>
      <c r="K80" s="397"/>
    </row>
    <row r="81" spans="1:11" ht="15" hidden="1" customHeight="1" x14ac:dyDescent="0.25">
      <c r="A81" s="288"/>
      <c r="B81" s="230">
        <v>85233</v>
      </c>
      <c r="C81" s="230"/>
      <c r="D81" s="328" t="s">
        <v>169</v>
      </c>
      <c r="E81" s="146">
        <f>SUM(E82+E84)</f>
        <v>0</v>
      </c>
      <c r="F81" s="146">
        <f>SUM(F82+F84)</f>
        <v>0</v>
      </c>
      <c r="G81" s="147" t="e">
        <f t="shared" si="10"/>
        <v>#DIV/0!</v>
      </c>
      <c r="H81" s="146">
        <f>SUM(H82+H84)</f>
        <v>0</v>
      </c>
      <c r="I81" s="147" t="e">
        <f t="shared" si="1"/>
        <v>#DIV/0!</v>
      </c>
      <c r="J81" s="147" t="e">
        <f t="shared" si="2"/>
        <v>#DIV/0!</v>
      </c>
      <c r="K81" s="228"/>
    </row>
    <row r="82" spans="1:11" ht="15" hidden="1" customHeight="1" x14ac:dyDescent="0.25">
      <c r="A82" s="288"/>
      <c r="B82" s="610"/>
      <c r="C82" s="230"/>
      <c r="D82" s="120" t="s">
        <v>154</v>
      </c>
      <c r="E82" s="146">
        <f>SUM(E83:E83)</f>
        <v>0</v>
      </c>
      <c r="F82" s="146">
        <f>SUM(F83:F83)</f>
        <v>0</v>
      </c>
      <c r="G82" s="147" t="e">
        <f t="shared" si="10"/>
        <v>#DIV/0!</v>
      </c>
      <c r="H82" s="146">
        <f>SUM(H83:H83)</f>
        <v>0</v>
      </c>
      <c r="I82" s="147" t="e">
        <f t="shared" si="1"/>
        <v>#DIV/0!</v>
      </c>
      <c r="J82" s="147" t="e">
        <f t="shared" si="2"/>
        <v>#DIV/0!</v>
      </c>
      <c r="K82" s="228"/>
    </row>
    <row r="83" spans="1:11" ht="31.5" hidden="1" customHeight="1" x14ac:dyDescent="0.25">
      <c r="A83" s="288"/>
      <c r="B83" s="155"/>
      <c r="C83" s="239">
        <v>4700</v>
      </c>
      <c r="D83" s="240" t="s">
        <v>60</v>
      </c>
      <c r="E83" s="241"/>
      <c r="F83" s="241"/>
      <c r="G83" s="326" t="e">
        <f t="shared" si="10"/>
        <v>#DIV/0!</v>
      </c>
      <c r="H83" s="241"/>
      <c r="I83" s="326" t="e">
        <f t="shared" si="1"/>
        <v>#DIV/0!</v>
      </c>
      <c r="J83" s="326" t="e">
        <f t="shared" si="2"/>
        <v>#DIV/0!</v>
      </c>
      <c r="K83" s="243"/>
    </row>
    <row r="84" spans="1:11" ht="15" hidden="1" customHeight="1" x14ac:dyDescent="0.25">
      <c r="A84" s="288"/>
      <c r="B84" s="155"/>
      <c r="C84" s="321"/>
      <c r="D84" s="120" t="s">
        <v>137</v>
      </c>
      <c r="E84" s="221">
        <f>SUM(E85:E87)</f>
        <v>0</v>
      </c>
      <c r="F84" s="221">
        <f>SUM(F85:F87)</f>
        <v>0</v>
      </c>
      <c r="G84" s="222"/>
      <c r="H84" s="221">
        <f>SUM(H85:H87)</f>
        <v>0</v>
      </c>
      <c r="I84" s="222"/>
      <c r="J84" s="222"/>
      <c r="K84" s="224"/>
    </row>
    <row r="85" spans="1:11" ht="12.75" hidden="1" customHeight="1" x14ac:dyDescent="0.25">
      <c r="A85" s="288"/>
      <c r="B85" s="155"/>
      <c r="C85" s="188">
        <v>4300</v>
      </c>
      <c r="D85" s="194" t="s">
        <v>22</v>
      </c>
      <c r="E85" s="159"/>
      <c r="F85" s="159"/>
      <c r="G85" s="160"/>
      <c r="H85" s="159"/>
      <c r="I85" s="160"/>
      <c r="J85" s="160"/>
      <c r="K85" s="162"/>
    </row>
    <row r="86" spans="1:11" ht="12.75" hidden="1" customHeight="1" x14ac:dyDescent="0.25">
      <c r="A86" s="288"/>
      <c r="B86" s="155"/>
      <c r="C86" s="187">
        <v>4410</v>
      </c>
      <c r="D86" s="180" t="s">
        <v>54</v>
      </c>
      <c r="E86" s="190"/>
      <c r="F86" s="190"/>
      <c r="G86" s="191"/>
      <c r="H86" s="190"/>
      <c r="I86" s="191"/>
      <c r="J86" s="191"/>
      <c r="K86" s="193"/>
    </row>
    <row r="87" spans="1:11" ht="27" hidden="1" customHeight="1" x14ac:dyDescent="0.25">
      <c r="A87" s="288"/>
      <c r="B87" s="155"/>
      <c r="C87" s="163">
        <v>4700</v>
      </c>
      <c r="D87" s="164" t="s">
        <v>60</v>
      </c>
      <c r="E87" s="159"/>
      <c r="F87" s="159"/>
      <c r="G87" s="160"/>
      <c r="H87" s="159"/>
      <c r="I87" s="160"/>
      <c r="J87" s="160"/>
      <c r="K87" s="162"/>
    </row>
    <row r="88" spans="1:11" ht="27" hidden="1" customHeight="1" x14ac:dyDescent="0.25">
      <c r="A88" s="288"/>
      <c r="B88" s="958">
        <v>85278</v>
      </c>
      <c r="C88" s="958"/>
      <c r="D88" s="1063" t="s">
        <v>255</v>
      </c>
      <c r="E88" s="1001">
        <f>SUM(E89)</f>
        <v>0</v>
      </c>
      <c r="F88" s="1001">
        <f>SUM(F89)</f>
        <v>0</v>
      </c>
      <c r="G88" s="147" t="e">
        <f t="shared" ref="G88:G89" si="11">SUM(F88/E88*100)</f>
        <v>#DIV/0!</v>
      </c>
      <c r="H88" s="1001">
        <f>SUM(H89)</f>
        <v>0</v>
      </c>
      <c r="I88" s="147" t="e">
        <f t="shared" ref="I88:I89" si="12">SUM(H88/F88*100)</f>
        <v>#DIV/0!</v>
      </c>
      <c r="J88" s="147" t="e">
        <f t="shared" ref="J88:J89" si="13">SUM(H88/E88*100)</f>
        <v>#DIV/0!</v>
      </c>
      <c r="K88" s="980"/>
    </row>
    <row r="89" spans="1:11" ht="52.2" hidden="1" customHeight="1" x14ac:dyDescent="0.25">
      <c r="A89" s="288"/>
      <c r="B89" s="155"/>
      <c r="C89" s="321">
        <v>2710</v>
      </c>
      <c r="D89" s="236" t="s">
        <v>98</v>
      </c>
      <c r="E89" s="322"/>
      <c r="F89" s="322"/>
      <c r="G89" s="160" t="e">
        <f t="shared" si="11"/>
        <v>#DIV/0!</v>
      </c>
      <c r="H89" s="322"/>
      <c r="I89" s="160" t="e">
        <f t="shared" si="12"/>
        <v>#DIV/0!</v>
      </c>
      <c r="J89" s="161" t="e">
        <f t="shared" si="13"/>
        <v>#DIV/0!</v>
      </c>
      <c r="K89" s="1263"/>
    </row>
    <row r="90" spans="1:11" ht="15" customHeight="1" x14ac:dyDescent="0.25">
      <c r="A90" s="288"/>
      <c r="B90" s="230">
        <v>85295</v>
      </c>
      <c r="C90" s="230"/>
      <c r="D90" s="120" t="s">
        <v>71</v>
      </c>
      <c r="E90" s="146">
        <f>SUM(E91+E96)</f>
        <v>6665</v>
      </c>
      <c r="F90" s="146">
        <f>SUM(F91+F96)</f>
        <v>6665</v>
      </c>
      <c r="G90" s="147">
        <f t="shared" si="0"/>
        <v>100</v>
      </c>
      <c r="H90" s="146">
        <f>SUM(H91+H96)</f>
        <v>8000</v>
      </c>
      <c r="I90" s="147">
        <f t="shared" si="1"/>
        <v>120.03000750187547</v>
      </c>
      <c r="J90" s="147">
        <f t="shared" si="2"/>
        <v>120.03000750187547</v>
      </c>
      <c r="K90" s="228"/>
    </row>
    <row r="91" spans="1:11" ht="15" hidden="1" customHeight="1" x14ac:dyDescent="0.25">
      <c r="A91" s="288"/>
      <c r="B91" s="95"/>
      <c r="C91" s="230"/>
      <c r="D91" s="120" t="s">
        <v>155</v>
      </c>
      <c r="E91" s="146">
        <f>SUM(E92:E95)</f>
        <v>0</v>
      </c>
      <c r="F91" s="146">
        <f>SUM(F92:F95)</f>
        <v>0</v>
      </c>
      <c r="G91" s="147"/>
      <c r="H91" s="146">
        <f>SUM(H92:H95)</f>
        <v>0</v>
      </c>
      <c r="I91" s="147"/>
      <c r="J91" s="147"/>
      <c r="K91" s="228"/>
    </row>
    <row r="92" spans="1:11" ht="12.75" hidden="1" customHeight="1" x14ac:dyDescent="0.25">
      <c r="A92" s="288"/>
      <c r="B92" s="95"/>
      <c r="C92" s="1051">
        <v>4010</v>
      </c>
      <c r="D92" s="959" t="s">
        <v>39</v>
      </c>
      <c r="E92" s="159"/>
      <c r="F92" s="159"/>
      <c r="G92" s="160"/>
      <c r="H92" s="159"/>
      <c r="I92" s="160"/>
      <c r="J92" s="160"/>
      <c r="K92" s="162"/>
    </row>
    <row r="93" spans="1:11" ht="12.75" hidden="1" customHeight="1" x14ac:dyDescent="0.25">
      <c r="A93" s="288"/>
      <c r="B93" s="95"/>
      <c r="C93" s="187">
        <v>4110</v>
      </c>
      <c r="D93" s="180" t="s">
        <v>42</v>
      </c>
      <c r="E93" s="190"/>
      <c r="F93" s="190"/>
      <c r="G93" s="191"/>
      <c r="H93" s="190"/>
      <c r="I93" s="191"/>
      <c r="J93" s="191"/>
      <c r="K93" s="193"/>
    </row>
    <row r="94" spans="1:11" ht="12.75" hidden="1" customHeight="1" x14ac:dyDescent="0.25">
      <c r="A94" s="288"/>
      <c r="B94" s="95"/>
      <c r="C94" s="187">
        <v>4120</v>
      </c>
      <c r="D94" s="180" t="s">
        <v>43</v>
      </c>
      <c r="E94" s="159"/>
      <c r="F94" s="159"/>
      <c r="G94" s="160"/>
      <c r="H94" s="159"/>
      <c r="I94" s="160"/>
      <c r="J94" s="160"/>
      <c r="K94" s="162"/>
    </row>
    <row r="95" spans="1:11" ht="12.75" hidden="1" customHeight="1" x14ac:dyDescent="0.25">
      <c r="A95" s="288"/>
      <c r="B95" s="95"/>
      <c r="C95" s="163">
        <v>4300</v>
      </c>
      <c r="D95" s="458" t="s">
        <v>22</v>
      </c>
      <c r="E95" s="167"/>
      <c r="F95" s="167"/>
      <c r="G95" s="168"/>
      <c r="H95" s="167"/>
      <c r="I95" s="168"/>
      <c r="J95" s="168"/>
      <c r="K95" s="169"/>
    </row>
    <row r="96" spans="1:11" ht="15" customHeight="1" x14ac:dyDescent="0.25">
      <c r="A96" s="288"/>
      <c r="B96" s="289"/>
      <c r="C96" s="1764"/>
      <c r="D96" s="1547" t="s">
        <v>137</v>
      </c>
      <c r="E96" s="1480">
        <f>SUM(E97:E101)</f>
        <v>6665</v>
      </c>
      <c r="F96" s="1480">
        <f>SUM(F97:F101)</f>
        <v>6665</v>
      </c>
      <c r="G96" s="1479">
        <f t="shared" si="0"/>
        <v>100</v>
      </c>
      <c r="H96" s="1480">
        <f>SUM(H97:H101)</f>
        <v>8000</v>
      </c>
      <c r="I96" s="1479">
        <f t="shared" si="1"/>
        <v>120.03000750187547</v>
      </c>
      <c r="J96" s="1479">
        <f t="shared" si="2"/>
        <v>120.03000750187547</v>
      </c>
      <c r="K96" s="1653"/>
    </row>
    <row r="97" spans="1:11" ht="83.25" hidden="1" customHeight="1" x14ac:dyDescent="0.25">
      <c r="A97" s="288"/>
      <c r="B97" s="289"/>
      <c r="C97" s="1765" t="s">
        <v>72</v>
      </c>
      <c r="D97" s="1766" t="s">
        <v>73</v>
      </c>
      <c r="E97" s="1767"/>
      <c r="F97" s="1767"/>
      <c r="G97" s="1768" t="e">
        <f t="shared" si="0"/>
        <v>#DIV/0!</v>
      </c>
      <c r="H97" s="1767"/>
      <c r="I97" s="1768" t="e">
        <f t="shared" si="1"/>
        <v>#DIV/0!</v>
      </c>
      <c r="J97" s="1768" t="e">
        <f t="shared" si="2"/>
        <v>#DIV/0!</v>
      </c>
      <c r="K97" s="1769"/>
    </row>
    <row r="98" spans="1:11" ht="78.75" hidden="1" customHeight="1" x14ac:dyDescent="0.25">
      <c r="A98" s="288"/>
      <c r="B98" s="289"/>
      <c r="C98" s="285" t="s">
        <v>72</v>
      </c>
      <c r="D98" s="1507" t="s">
        <v>73</v>
      </c>
      <c r="E98" s="1504"/>
      <c r="F98" s="1504"/>
      <c r="G98" s="1483"/>
      <c r="H98" s="1504"/>
      <c r="I98" s="1483"/>
      <c r="J98" s="1483"/>
      <c r="K98" s="1515"/>
    </row>
    <row r="99" spans="1:11" ht="18" hidden="1" customHeight="1" x14ac:dyDescent="0.25">
      <c r="A99" s="288"/>
      <c r="B99" s="289"/>
      <c r="C99" s="187">
        <v>4170</v>
      </c>
      <c r="D99" s="180" t="s">
        <v>45</v>
      </c>
      <c r="E99" s="190"/>
      <c r="F99" s="190"/>
      <c r="G99" s="191"/>
      <c r="H99" s="190"/>
      <c r="I99" s="191"/>
      <c r="J99" s="191"/>
      <c r="K99" s="184"/>
    </row>
    <row r="100" spans="1:11" ht="17.25" hidden="1" customHeight="1" x14ac:dyDescent="0.25">
      <c r="A100" s="288"/>
      <c r="B100" s="289"/>
      <c r="C100" s="285" t="s">
        <v>30</v>
      </c>
      <c r="D100" s="180" t="s">
        <v>31</v>
      </c>
      <c r="E100" s="190"/>
      <c r="F100" s="190"/>
      <c r="G100" s="191"/>
      <c r="H100" s="190"/>
      <c r="I100" s="191"/>
      <c r="J100" s="191"/>
      <c r="K100" s="184"/>
    </row>
    <row r="101" spans="1:11" ht="14.4" thickBot="1" x14ac:dyDescent="0.3">
      <c r="A101" s="473"/>
      <c r="B101" s="986"/>
      <c r="C101" s="290">
        <v>4440</v>
      </c>
      <c r="D101" s="1456" t="s">
        <v>55</v>
      </c>
      <c r="E101" s="291">
        <v>6665</v>
      </c>
      <c r="F101" s="291">
        <v>6665</v>
      </c>
      <c r="G101" s="1770">
        <f t="shared" si="0"/>
        <v>100</v>
      </c>
      <c r="H101" s="291">
        <v>8000</v>
      </c>
      <c r="I101" s="488">
        <f>SUM(H101/F101*100)</f>
        <v>120.03000750187547</v>
      </c>
      <c r="J101" s="488">
        <f>SUM(H101/E101*100)</f>
        <v>120.03000750187547</v>
      </c>
      <c r="K101" s="293"/>
    </row>
    <row r="102" spans="1:11" x14ac:dyDescent="0.25">
      <c r="B102" s="11"/>
      <c r="C102" s="12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B103" s="11"/>
      <c r="C103" s="12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B104" s="11"/>
      <c r="C104" s="12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B105" s="11"/>
      <c r="C105" s="12"/>
      <c r="D105" s="11"/>
      <c r="E105" s="11"/>
      <c r="F105" s="11"/>
      <c r="G105" s="11"/>
      <c r="H105" s="11"/>
      <c r="I105" s="11"/>
      <c r="J105" s="11"/>
      <c r="K105" s="1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1" manualBreakCount="1">
    <brk id="4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view="pageBreakPreview" zoomScale="99" zoomScaleNormal="100" zoomScaleSheetLayoutView="99" workbookViewId="0">
      <pane xSplit="3" ySplit="10" topLeftCell="D52" activePane="bottomRight" state="frozen"/>
      <selection pane="topRight" activeCell="D1" sqref="D1"/>
      <selection pane="bottomLeft" activeCell="A20" sqref="A20"/>
      <selection pane="bottomRight" activeCell="I123" sqref="I123"/>
    </sheetView>
  </sheetViews>
  <sheetFormatPr defaultColWidth="9.109375" defaultRowHeight="13.2" x14ac:dyDescent="0.25"/>
  <cols>
    <col min="1" max="1" width="5.33203125" style="1" customWidth="1"/>
    <col min="2" max="2" width="8.664062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1.109375" style="1" bestFit="1" customWidth="1"/>
    <col min="8" max="8" width="14.6640625" style="1" customWidth="1"/>
    <col min="9" max="10" width="11.109375" style="1" bestFit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1"/>
      <c r="K1" s="52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1"/>
      <c r="K2" s="52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1"/>
      <c r="K3" s="52"/>
    </row>
    <row r="4" spans="1:11" ht="13.8" x14ac:dyDescent="0.25">
      <c r="A4" s="49"/>
      <c r="B4" s="49"/>
      <c r="C4" s="50"/>
      <c r="D4" s="99" t="s">
        <v>283</v>
      </c>
      <c r="E4" s="99"/>
      <c r="F4" s="49"/>
      <c r="G4" s="49"/>
      <c r="H4" s="49"/>
      <c r="I4" s="49"/>
      <c r="J4" s="49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100"/>
    </row>
    <row r="7" spans="1:11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7" t="s">
        <v>15</v>
      </c>
    </row>
    <row r="8" spans="1:11" ht="13.8" x14ac:dyDescent="0.25">
      <c r="A8" s="6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1244"/>
    </row>
    <row r="9" spans="1:11" s="7" customFormat="1" ht="10.5" customHeight="1" x14ac:dyDescent="0.25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</row>
    <row r="10" spans="1:11" s="20" customFormat="1" ht="31.5" customHeight="1" thickTop="1" thickBot="1" x14ac:dyDescent="0.3">
      <c r="A10" s="430">
        <v>853</v>
      </c>
      <c r="B10" s="432"/>
      <c r="C10" s="432"/>
      <c r="D10" s="611" t="s">
        <v>170</v>
      </c>
      <c r="E10" s="43">
        <f>SUM(E11+E16+E33+E52)</f>
        <v>3812851</v>
      </c>
      <c r="F10" s="43">
        <f>SUM(F11+F16+F33+F52)</f>
        <v>3812851</v>
      </c>
      <c r="G10" s="96">
        <f t="shared" ref="G10:G33" si="0">SUM(F10/E10*100)</f>
        <v>100</v>
      </c>
      <c r="H10" s="43">
        <f>SUM(H11+H16+H33+H52)</f>
        <v>3262310</v>
      </c>
      <c r="I10" s="433">
        <f>SUM(H10/F10*100)</f>
        <v>85.560909671004708</v>
      </c>
      <c r="J10" s="612">
        <f t="shared" ref="J10:J35" si="1">SUM(H10/E10*100)</f>
        <v>85.560909671004708</v>
      </c>
      <c r="K10" s="1245"/>
    </row>
    <row r="11" spans="1:11" s="20" customFormat="1" ht="29.25" customHeight="1" x14ac:dyDescent="0.25">
      <c r="A11" s="1185"/>
      <c r="B11" s="98">
        <v>85311</v>
      </c>
      <c r="C11" s="98"/>
      <c r="D11" s="234" t="s">
        <v>171</v>
      </c>
      <c r="E11" s="88">
        <f>SUM(E12:E15)</f>
        <v>55820</v>
      </c>
      <c r="F11" s="88">
        <f>SUM(F12:F15)</f>
        <v>55820</v>
      </c>
      <c r="G11" s="89">
        <f t="shared" si="0"/>
        <v>100</v>
      </c>
      <c r="H11" s="90">
        <f>SUM(H12:H15)</f>
        <v>59320</v>
      </c>
      <c r="I11" s="92">
        <f>SUM(H11/F11*100)</f>
        <v>106.27015406664277</v>
      </c>
      <c r="J11" s="92">
        <f t="shared" si="1"/>
        <v>106.27015406664277</v>
      </c>
      <c r="K11" s="154"/>
    </row>
    <row r="12" spans="1:11" s="20" customFormat="1" ht="42" hidden="1" customHeight="1" x14ac:dyDescent="0.25">
      <c r="A12" s="1185"/>
      <c r="B12" s="95"/>
      <c r="C12" s="155">
        <v>2580</v>
      </c>
      <c r="D12" s="1186" t="s">
        <v>172</v>
      </c>
      <c r="E12" s="157"/>
      <c r="F12" s="157"/>
      <c r="G12" s="158" t="e">
        <f t="shared" si="0"/>
        <v>#DIV/0!</v>
      </c>
      <c r="H12" s="159"/>
      <c r="I12" s="160" t="e">
        <f>SUM(H12/F12*100)</f>
        <v>#DIV/0!</v>
      </c>
      <c r="J12" s="161" t="e">
        <f t="shared" si="1"/>
        <v>#DIV/0!</v>
      </c>
      <c r="K12" s="289"/>
    </row>
    <row r="13" spans="1:11" s="20" customFormat="1" ht="67.5" hidden="1" customHeight="1" x14ac:dyDescent="0.25">
      <c r="A13" s="1185"/>
      <c r="B13" s="95"/>
      <c r="C13" s="305">
        <v>2320</v>
      </c>
      <c r="D13" s="1061" t="s">
        <v>164</v>
      </c>
      <c r="E13" s="157"/>
      <c r="F13" s="157"/>
      <c r="G13" s="191" t="e">
        <f t="shared" si="0"/>
        <v>#DIV/0!</v>
      </c>
      <c r="H13" s="159"/>
      <c r="I13" s="160"/>
      <c r="J13" s="161"/>
      <c r="K13" s="289"/>
    </row>
    <row r="14" spans="1:11" s="20" customFormat="1" ht="70.5" customHeight="1" x14ac:dyDescent="0.25">
      <c r="A14" s="1185"/>
      <c r="B14" s="95"/>
      <c r="C14" s="188">
        <v>2830</v>
      </c>
      <c r="D14" s="189" t="s">
        <v>159</v>
      </c>
      <c r="E14" s="238">
        <v>55320</v>
      </c>
      <c r="F14" s="238">
        <v>55320</v>
      </c>
      <c r="G14" s="237">
        <f t="shared" si="0"/>
        <v>100</v>
      </c>
      <c r="H14" s="190">
        <v>59320</v>
      </c>
      <c r="I14" s="191">
        <f>SUM(H14/F14*100)</f>
        <v>107.23065798987707</v>
      </c>
      <c r="J14" s="191">
        <f t="shared" si="1"/>
        <v>107.23065798987707</v>
      </c>
      <c r="K14" s="270"/>
    </row>
    <row r="15" spans="1:11" s="20" customFormat="1" ht="13.5" customHeight="1" x14ac:dyDescent="0.25">
      <c r="A15" s="1185"/>
      <c r="B15" s="95"/>
      <c r="C15" s="239">
        <v>3030</v>
      </c>
      <c r="D15" s="210" t="s">
        <v>27</v>
      </c>
      <c r="E15" s="613">
        <v>500</v>
      </c>
      <c r="F15" s="613">
        <v>500</v>
      </c>
      <c r="G15" s="486">
        <f t="shared" si="0"/>
        <v>100</v>
      </c>
      <c r="H15" s="241"/>
      <c r="I15" s="326">
        <f>SUM(H15/F15*100)</f>
        <v>0</v>
      </c>
      <c r="J15" s="614">
        <f t="shared" si="1"/>
        <v>0</v>
      </c>
      <c r="K15" s="210"/>
    </row>
    <row r="16" spans="1:11" s="9" customFormat="1" ht="27" customHeight="1" x14ac:dyDescent="0.25">
      <c r="A16" s="1185"/>
      <c r="B16" s="230">
        <v>85321</v>
      </c>
      <c r="C16" s="230"/>
      <c r="D16" s="328" t="s">
        <v>173</v>
      </c>
      <c r="E16" s="144">
        <f>SUM(E17:E32)</f>
        <v>191077</v>
      </c>
      <c r="F16" s="144">
        <f>SUM(F17:F32)</f>
        <v>191077</v>
      </c>
      <c r="G16" s="145">
        <f t="shared" si="0"/>
        <v>100</v>
      </c>
      <c r="H16" s="144">
        <f>SUM(H17:H32)</f>
        <v>176144</v>
      </c>
      <c r="I16" s="147">
        <f t="shared" ref="I16:I105" si="2">SUM(H16/F16*100)</f>
        <v>92.184826012549919</v>
      </c>
      <c r="J16" s="147">
        <f t="shared" si="1"/>
        <v>92.184826012549919</v>
      </c>
      <c r="K16" s="1000"/>
    </row>
    <row r="17" spans="1:11" s="9" customFormat="1" ht="16.5" hidden="1" customHeight="1" x14ac:dyDescent="0.25">
      <c r="A17" s="1185"/>
      <c r="B17" s="95"/>
      <c r="C17" s="155">
        <v>3020</v>
      </c>
      <c r="D17" s="279" t="s">
        <v>37</v>
      </c>
      <c r="E17" s="157"/>
      <c r="F17" s="157"/>
      <c r="G17" s="158" t="e">
        <f t="shared" si="0"/>
        <v>#DIV/0!</v>
      </c>
      <c r="H17" s="159"/>
      <c r="I17" s="182" t="e">
        <f t="shared" si="2"/>
        <v>#DIV/0!</v>
      </c>
      <c r="J17" s="161"/>
      <c r="K17" s="289"/>
    </row>
    <row r="18" spans="1:11" ht="12.75" customHeight="1" x14ac:dyDescent="0.25">
      <c r="A18" s="176"/>
      <c r="B18" s="155"/>
      <c r="C18" s="187">
        <v>4010</v>
      </c>
      <c r="D18" s="180" t="s">
        <v>39</v>
      </c>
      <c r="E18" s="181">
        <v>73025</v>
      </c>
      <c r="F18" s="181">
        <v>73025</v>
      </c>
      <c r="G18" s="182">
        <f t="shared" si="0"/>
        <v>100</v>
      </c>
      <c r="H18" s="181">
        <v>78496</v>
      </c>
      <c r="I18" s="182">
        <f t="shared" si="2"/>
        <v>107.49195480999659</v>
      </c>
      <c r="J18" s="183">
        <f t="shared" si="1"/>
        <v>107.49195480999659</v>
      </c>
      <c r="K18" s="180"/>
    </row>
    <row r="19" spans="1:11" ht="12.75" customHeight="1" x14ac:dyDescent="0.25">
      <c r="A19" s="176"/>
      <c r="B19" s="155"/>
      <c r="C19" s="187">
        <v>4040</v>
      </c>
      <c r="D19" s="180" t="s">
        <v>41</v>
      </c>
      <c r="E19" s="181">
        <v>5590</v>
      </c>
      <c r="F19" s="181">
        <v>5590</v>
      </c>
      <c r="G19" s="182">
        <f t="shared" si="0"/>
        <v>100</v>
      </c>
      <c r="H19" s="181">
        <v>6208</v>
      </c>
      <c r="I19" s="182">
        <f t="shared" si="2"/>
        <v>111.05545617173524</v>
      </c>
      <c r="J19" s="183">
        <f t="shared" si="1"/>
        <v>111.05545617173524</v>
      </c>
      <c r="K19" s="180"/>
    </row>
    <row r="20" spans="1:11" ht="12.75" customHeight="1" x14ac:dyDescent="0.25">
      <c r="A20" s="176"/>
      <c r="B20" s="155"/>
      <c r="C20" s="187">
        <v>4110</v>
      </c>
      <c r="D20" s="180" t="s">
        <v>42</v>
      </c>
      <c r="E20" s="181">
        <v>13202</v>
      </c>
      <c r="F20" s="181">
        <v>13202</v>
      </c>
      <c r="G20" s="182">
        <f t="shared" si="0"/>
        <v>100</v>
      </c>
      <c r="H20" s="181">
        <v>14586</v>
      </c>
      <c r="I20" s="182">
        <f t="shared" si="2"/>
        <v>110.48326011210423</v>
      </c>
      <c r="J20" s="183">
        <f t="shared" si="1"/>
        <v>110.48326011210423</v>
      </c>
      <c r="K20" s="180"/>
    </row>
    <row r="21" spans="1:11" ht="12.75" customHeight="1" x14ac:dyDescent="0.25">
      <c r="A21" s="176"/>
      <c r="B21" s="155"/>
      <c r="C21" s="187">
        <v>4120</v>
      </c>
      <c r="D21" s="180" t="s">
        <v>43</v>
      </c>
      <c r="E21" s="181">
        <v>1879</v>
      </c>
      <c r="F21" s="181">
        <v>1879</v>
      </c>
      <c r="G21" s="182">
        <f t="shared" si="0"/>
        <v>100</v>
      </c>
      <c r="H21" s="181">
        <v>2076</v>
      </c>
      <c r="I21" s="182">
        <f t="shared" si="2"/>
        <v>110.4843001596594</v>
      </c>
      <c r="J21" s="183">
        <f t="shared" si="1"/>
        <v>110.4843001596594</v>
      </c>
      <c r="K21" s="180"/>
    </row>
    <row r="22" spans="1:11" ht="12.75" customHeight="1" x14ac:dyDescent="0.25">
      <c r="A22" s="176"/>
      <c r="B22" s="155"/>
      <c r="C22" s="187">
        <v>4170</v>
      </c>
      <c r="D22" s="180" t="s">
        <v>45</v>
      </c>
      <c r="E22" s="181">
        <v>34437</v>
      </c>
      <c r="F22" s="181">
        <v>34437</v>
      </c>
      <c r="G22" s="182">
        <f t="shared" si="0"/>
        <v>100</v>
      </c>
      <c r="H22" s="181">
        <v>23270</v>
      </c>
      <c r="I22" s="182">
        <f t="shared" si="2"/>
        <v>67.572668931672325</v>
      </c>
      <c r="J22" s="183">
        <f t="shared" si="1"/>
        <v>67.572668931672325</v>
      </c>
      <c r="K22" s="180"/>
    </row>
    <row r="23" spans="1:11" ht="12.75" customHeight="1" x14ac:dyDescent="0.25">
      <c r="A23" s="176"/>
      <c r="B23" s="155"/>
      <c r="C23" s="187">
        <v>4210</v>
      </c>
      <c r="D23" s="180" t="s">
        <v>31</v>
      </c>
      <c r="E23" s="181">
        <v>4000</v>
      </c>
      <c r="F23" s="181">
        <v>4000</v>
      </c>
      <c r="G23" s="182">
        <f t="shared" si="0"/>
        <v>100</v>
      </c>
      <c r="H23" s="181">
        <v>4000</v>
      </c>
      <c r="I23" s="182">
        <f t="shared" si="2"/>
        <v>100</v>
      </c>
      <c r="J23" s="183">
        <f t="shared" si="1"/>
        <v>100</v>
      </c>
      <c r="K23" s="180"/>
    </row>
    <row r="24" spans="1:11" ht="12.75" customHeight="1" x14ac:dyDescent="0.25">
      <c r="A24" s="176"/>
      <c r="B24" s="155"/>
      <c r="C24" s="187">
        <v>4270</v>
      </c>
      <c r="D24" s="180" t="s">
        <v>47</v>
      </c>
      <c r="E24" s="181">
        <v>200</v>
      </c>
      <c r="F24" s="181">
        <v>200</v>
      </c>
      <c r="G24" s="182">
        <f t="shared" si="0"/>
        <v>100</v>
      </c>
      <c r="H24" s="181">
        <v>200</v>
      </c>
      <c r="I24" s="182">
        <f t="shared" si="2"/>
        <v>100</v>
      </c>
      <c r="J24" s="183">
        <f t="shared" si="1"/>
        <v>100</v>
      </c>
      <c r="K24" s="180"/>
    </row>
    <row r="25" spans="1:11" ht="12.75" hidden="1" customHeight="1" x14ac:dyDescent="0.25">
      <c r="A25" s="176"/>
      <c r="B25" s="155"/>
      <c r="C25" s="187">
        <v>4280</v>
      </c>
      <c r="D25" s="180" t="s">
        <v>48</v>
      </c>
      <c r="E25" s="181"/>
      <c r="F25" s="181"/>
      <c r="G25" s="182" t="e">
        <f t="shared" si="0"/>
        <v>#DIV/0!</v>
      </c>
      <c r="H25" s="181"/>
      <c r="I25" s="182" t="e">
        <f t="shared" si="2"/>
        <v>#DIV/0!</v>
      </c>
      <c r="J25" s="183" t="e">
        <f t="shared" si="1"/>
        <v>#DIV/0!</v>
      </c>
      <c r="K25" s="180"/>
    </row>
    <row r="26" spans="1:11" ht="12.75" customHeight="1" x14ac:dyDescent="0.25">
      <c r="A26" s="176"/>
      <c r="B26" s="155"/>
      <c r="C26" s="187">
        <v>4280</v>
      </c>
      <c r="D26" s="180" t="s">
        <v>48</v>
      </c>
      <c r="E26" s="181"/>
      <c r="F26" s="181"/>
      <c r="G26" s="182"/>
      <c r="H26" s="181">
        <v>300</v>
      </c>
      <c r="I26" s="182"/>
      <c r="J26" s="183"/>
      <c r="K26" s="180"/>
    </row>
    <row r="27" spans="1:11" ht="12.75" customHeight="1" x14ac:dyDescent="0.25">
      <c r="A27" s="176"/>
      <c r="B27" s="155"/>
      <c r="C27" s="187">
        <v>4300</v>
      </c>
      <c r="D27" s="194" t="s">
        <v>22</v>
      </c>
      <c r="E27" s="181">
        <v>54615</v>
      </c>
      <c r="F27" s="181">
        <v>54615</v>
      </c>
      <c r="G27" s="182">
        <f t="shared" si="0"/>
        <v>100</v>
      </c>
      <c r="H27" s="181">
        <v>42879</v>
      </c>
      <c r="I27" s="182">
        <f t="shared" si="2"/>
        <v>78.511397967591321</v>
      </c>
      <c r="J27" s="183">
        <f t="shared" si="1"/>
        <v>78.511397967591321</v>
      </c>
      <c r="K27" s="180"/>
    </row>
    <row r="28" spans="1:11" ht="15.75" customHeight="1" x14ac:dyDescent="0.25">
      <c r="A28" s="176"/>
      <c r="B28" s="155"/>
      <c r="C28" s="188">
        <v>4360</v>
      </c>
      <c r="D28" s="899" t="s">
        <v>228</v>
      </c>
      <c r="E28" s="190">
        <v>920</v>
      </c>
      <c r="F28" s="190">
        <v>920</v>
      </c>
      <c r="G28" s="191">
        <f t="shared" si="0"/>
        <v>100</v>
      </c>
      <c r="H28" s="190">
        <v>920</v>
      </c>
      <c r="I28" s="191">
        <f t="shared" si="2"/>
        <v>100</v>
      </c>
      <c r="J28" s="191">
        <f t="shared" si="1"/>
        <v>100</v>
      </c>
      <c r="K28" s="270"/>
    </row>
    <row r="29" spans="1:11" ht="12.75" hidden="1" customHeight="1" x14ac:dyDescent="0.25">
      <c r="A29" s="176"/>
      <c r="B29" s="155"/>
      <c r="C29" s="187">
        <v>4410</v>
      </c>
      <c r="D29" s="180" t="s">
        <v>54</v>
      </c>
      <c r="E29" s="181"/>
      <c r="F29" s="181"/>
      <c r="G29" s="182" t="e">
        <f t="shared" si="0"/>
        <v>#DIV/0!</v>
      </c>
      <c r="H29" s="181"/>
      <c r="I29" s="182" t="e">
        <f t="shared" si="2"/>
        <v>#DIV/0!</v>
      </c>
      <c r="J29" s="182" t="e">
        <f t="shared" si="1"/>
        <v>#DIV/0!</v>
      </c>
      <c r="K29" s="180"/>
    </row>
    <row r="30" spans="1:11" s="18" customFormat="1" ht="12.75" customHeight="1" x14ac:dyDescent="0.25">
      <c r="A30" s="176"/>
      <c r="B30" s="155"/>
      <c r="C30" s="187">
        <v>4440</v>
      </c>
      <c r="D30" s="180" t="s">
        <v>55</v>
      </c>
      <c r="E30" s="181">
        <v>2569</v>
      </c>
      <c r="F30" s="181">
        <v>2569</v>
      </c>
      <c r="G30" s="182">
        <f t="shared" si="0"/>
        <v>100</v>
      </c>
      <c r="H30" s="181">
        <v>2569</v>
      </c>
      <c r="I30" s="182">
        <f t="shared" si="2"/>
        <v>100</v>
      </c>
      <c r="J30" s="183">
        <f t="shared" si="1"/>
        <v>100</v>
      </c>
      <c r="K30" s="180"/>
    </row>
    <row r="31" spans="1:11" s="18" customFormat="1" ht="25.5" hidden="1" customHeight="1" x14ac:dyDescent="0.25">
      <c r="A31" s="176"/>
      <c r="B31" s="155"/>
      <c r="C31" s="188">
        <v>4700</v>
      </c>
      <c r="D31" s="325" t="s">
        <v>60</v>
      </c>
      <c r="E31" s="190"/>
      <c r="F31" s="190"/>
      <c r="G31" s="191" t="e">
        <f t="shared" si="0"/>
        <v>#DIV/0!</v>
      </c>
      <c r="H31" s="190"/>
      <c r="I31" s="191" t="e">
        <f t="shared" si="2"/>
        <v>#DIV/0!</v>
      </c>
      <c r="J31" s="191" t="e">
        <f t="shared" si="1"/>
        <v>#DIV/0!</v>
      </c>
      <c r="K31" s="270"/>
    </row>
    <row r="32" spans="1:11" s="18" customFormat="1" ht="31.5" customHeight="1" x14ac:dyDescent="0.25">
      <c r="A32" s="536"/>
      <c r="B32" s="1361"/>
      <c r="C32" s="543">
        <v>4700</v>
      </c>
      <c r="D32" s="572" t="s">
        <v>60</v>
      </c>
      <c r="E32" s="597">
        <v>640</v>
      </c>
      <c r="F32" s="597">
        <v>640</v>
      </c>
      <c r="G32" s="545">
        <f t="shared" si="0"/>
        <v>100</v>
      </c>
      <c r="H32" s="597">
        <v>640</v>
      </c>
      <c r="I32" s="545">
        <f t="shared" ref="I32" si="3">SUM(H32/F32*100)</f>
        <v>100</v>
      </c>
      <c r="J32" s="544">
        <f t="shared" si="1"/>
        <v>100</v>
      </c>
      <c r="K32" s="649"/>
    </row>
    <row r="33" spans="1:11" s="9" customFormat="1" ht="15" customHeight="1" x14ac:dyDescent="0.25">
      <c r="A33" s="1185"/>
      <c r="B33" s="1476">
        <v>85333</v>
      </c>
      <c r="C33" s="1476"/>
      <c r="D33" s="1484" t="s">
        <v>174</v>
      </c>
      <c r="E33" s="1633">
        <f>SUM(E34:E51)</f>
        <v>1895989</v>
      </c>
      <c r="F33" s="1633">
        <f>SUM(F34:F51)</f>
        <v>1895989</v>
      </c>
      <c r="G33" s="1472">
        <f t="shared" si="0"/>
        <v>100</v>
      </c>
      <c r="H33" s="1633">
        <f>SUM(H34:H51)</f>
        <v>1862074</v>
      </c>
      <c r="I33" s="1472">
        <f t="shared" si="2"/>
        <v>98.211223799294189</v>
      </c>
      <c r="J33" s="1472">
        <f t="shared" ref="J33:J105" si="4">SUM(H33/E33*100)</f>
        <v>98.211223799294189</v>
      </c>
      <c r="K33" s="1484"/>
    </row>
    <row r="34" spans="1:11" s="9" customFormat="1" ht="74.400000000000006" customHeight="1" x14ac:dyDescent="0.25">
      <c r="A34" s="1678"/>
      <c r="B34" s="95"/>
      <c r="C34" s="1502">
        <v>2910</v>
      </c>
      <c r="D34" s="1503" t="s">
        <v>292</v>
      </c>
      <c r="E34" s="1508">
        <v>8347</v>
      </c>
      <c r="F34" s="1508">
        <v>8347</v>
      </c>
      <c r="G34" s="1483">
        <f>SUM(F34/E34*100)</f>
        <v>100</v>
      </c>
      <c r="H34" s="1504">
        <v>0</v>
      </c>
      <c r="I34" s="1483">
        <f t="shared" ref="I34" si="5">SUM(H34/F34*100)</f>
        <v>0</v>
      </c>
      <c r="J34" s="1201">
        <f t="shared" si="4"/>
        <v>0</v>
      </c>
      <c r="K34" s="1634"/>
    </row>
    <row r="35" spans="1:11" s="9" customFormat="1" ht="12.75" customHeight="1" x14ac:dyDescent="0.25">
      <c r="A35" s="1678"/>
      <c r="B35" s="95"/>
      <c r="C35" s="188">
        <v>3020</v>
      </c>
      <c r="D35" s="180" t="s">
        <v>37</v>
      </c>
      <c r="E35" s="238">
        <v>2845</v>
      </c>
      <c r="F35" s="238">
        <v>2845</v>
      </c>
      <c r="G35" s="182">
        <f>SUM(F35/E35*100)</f>
        <v>100</v>
      </c>
      <c r="H35" s="190">
        <v>2853</v>
      </c>
      <c r="I35" s="191">
        <f t="shared" si="2"/>
        <v>100.2811950790861</v>
      </c>
      <c r="J35" s="192">
        <f t="shared" si="1"/>
        <v>100.2811950790861</v>
      </c>
      <c r="K35" s="894"/>
    </row>
    <row r="36" spans="1:11" ht="12.75" customHeight="1" x14ac:dyDescent="0.25">
      <c r="A36" s="1057"/>
      <c r="B36" s="1340"/>
      <c r="C36" s="379">
        <v>4010</v>
      </c>
      <c r="D36" s="380" t="s">
        <v>39</v>
      </c>
      <c r="E36" s="381">
        <v>1411547</v>
      </c>
      <c r="F36" s="381">
        <v>1411547</v>
      </c>
      <c r="G36" s="382">
        <f t="shared" ref="G36:G105" si="6">SUM(F36/E36*100)</f>
        <v>100</v>
      </c>
      <c r="H36" s="381">
        <v>1371833</v>
      </c>
      <c r="I36" s="382">
        <f t="shared" si="2"/>
        <v>97.186491133486868</v>
      </c>
      <c r="J36" s="383">
        <f t="shared" si="4"/>
        <v>97.186491133486868</v>
      </c>
      <c r="K36" s="380"/>
    </row>
    <row r="37" spans="1:11" ht="12.75" customHeight="1" x14ac:dyDescent="0.25">
      <c r="A37" s="615"/>
      <c r="B37" s="159"/>
      <c r="C37" s="385">
        <v>4040</v>
      </c>
      <c r="D37" s="279" t="s">
        <v>41</v>
      </c>
      <c r="E37" s="280">
        <v>96654</v>
      </c>
      <c r="F37" s="280">
        <v>96654</v>
      </c>
      <c r="G37" s="281">
        <f t="shared" si="6"/>
        <v>100</v>
      </c>
      <c r="H37" s="280">
        <v>93097</v>
      </c>
      <c r="I37" s="281">
        <f t="shared" si="2"/>
        <v>96.319862602685873</v>
      </c>
      <c r="J37" s="283">
        <f t="shared" si="4"/>
        <v>96.319862602685873</v>
      </c>
      <c r="K37" s="279"/>
    </row>
    <row r="38" spans="1:11" ht="12.75" customHeight="1" x14ac:dyDescent="0.25">
      <c r="A38" s="615"/>
      <c r="B38" s="159"/>
      <c r="C38" s="187">
        <v>4110</v>
      </c>
      <c r="D38" s="180" t="s">
        <v>42</v>
      </c>
      <c r="E38" s="181">
        <v>233260</v>
      </c>
      <c r="F38" s="181">
        <v>233260</v>
      </c>
      <c r="G38" s="182">
        <f t="shared" si="6"/>
        <v>100</v>
      </c>
      <c r="H38" s="181">
        <v>246577</v>
      </c>
      <c r="I38" s="182">
        <f t="shared" si="2"/>
        <v>105.70907999657035</v>
      </c>
      <c r="J38" s="183">
        <f t="shared" si="4"/>
        <v>105.70907999657035</v>
      </c>
      <c r="K38" s="180"/>
    </row>
    <row r="39" spans="1:11" ht="12.75" customHeight="1" x14ac:dyDescent="0.25">
      <c r="A39" s="615"/>
      <c r="B39" s="159"/>
      <c r="C39" s="187">
        <v>4120</v>
      </c>
      <c r="D39" s="180" t="s">
        <v>43</v>
      </c>
      <c r="E39" s="181">
        <v>30428</v>
      </c>
      <c r="F39" s="181">
        <v>30428</v>
      </c>
      <c r="G39" s="182">
        <f t="shared" si="6"/>
        <v>100</v>
      </c>
      <c r="H39" s="181">
        <v>34143</v>
      </c>
      <c r="I39" s="182">
        <f t="shared" si="2"/>
        <v>112.20914946759564</v>
      </c>
      <c r="J39" s="183">
        <f t="shared" si="4"/>
        <v>112.20914946759564</v>
      </c>
      <c r="K39" s="180"/>
    </row>
    <row r="40" spans="1:11" ht="12.75" customHeight="1" x14ac:dyDescent="0.25">
      <c r="A40" s="615"/>
      <c r="B40" s="159"/>
      <c r="C40" s="187">
        <v>4170</v>
      </c>
      <c r="D40" s="180" t="s">
        <v>45</v>
      </c>
      <c r="E40" s="181">
        <v>33615</v>
      </c>
      <c r="F40" s="181">
        <v>33615</v>
      </c>
      <c r="G40" s="616">
        <f t="shared" si="6"/>
        <v>100</v>
      </c>
      <c r="H40" s="181">
        <v>35486</v>
      </c>
      <c r="I40" s="182">
        <f t="shared" si="2"/>
        <v>105.5659675739997</v>
      </c>
      <c r="J40" s="183">
        <f t="shared" si="4"/>
        <v>105.5659675739997</v>
      </c>
      <c r="K40" s="180"/>
    </row>
    <row r="41" spans="1:11" ht="12.75" customHeight="1" x14ac:dyDescent="0.25">
      <c r="A41" s="615"/>
      <c r="B41" s="159"/>
      <c r="C41" s="187">
        <v>4210</v>
      </c>
      <c r="D41" s="180" t="s">
        <v>31</v>
      </c>
      <c r="E41" s="181">
        <v>16210</v>
      </c>
      <c r="F41" s="181">
        <v>16210</v>
      </c>
      <c r="G41" s="182">
        <f t="shared" si="6"/>
        <v>100</v>
      </c>
      <c r="H41" s="181">
        <v>16260</v>
      </c>
      <c r="I41" s="182">
        <f t="shared" si="2"/>
        <v>100.30845157310301</v>
      </c>
      <c r="J41" s="183">
        <f t="shared" si="4"/>
        <v>100.30845157310301</v>
      </c>
      <c r="K41" s="180"/>
    </row>
    <row r="42" spans="1:11" ht="12.75" customHeight="1" x14ac:dyDescent="0.25">
      <c r="A42" s="615"/>
      <c r="B42" s="159"/>
      <c r="C42" s="187">
        <v>4270</v>
      </c>
      <c r="D42" s="180" t="s">
        <v>47</v>
      </c>
      <c r="E42" s="181">
        <v>5580</v>
      </c>
      <c r="F42" s="181">
        <v>5580</v>
      </c>
      <c r="G42" s="182">
        <f t="shared" si="6"/>
        <v>100</v>
      </c>
      <c r="H42" s="181">
        <v>4240</v>
      </c>
      <c r="I42" s="182">
        <f t="shared" si="2"/>
        <v>75.98566308243727</v>
      </c>
      <c r="J42" s="183">
        <f t="shared" si="4"/>
        <v>75.98566308243727</v>
      </c>
      <c r="K42" s="180"/>
    </row>
    <row r="43" spans="1:11" ht="12.75" customHeight="1" x14ac:dyDescent="0.25">
      <c r="A43" s="615"/>
      <c r="B43" s="159"/>
      <c r="C43" s="187">
        <v>4280</v>
      </c>
      <c r="D43" s="180" t="s">
        <v>48</v>
      </c>
      <c r="E43" s="181">
        <v>2800</v>
      </c>
      <c r="F43" s="181">
        <v>2800</v>
      </c>
      <c r="G43" s="182">
        <f t="shared" si="6"/>
        <v>100</v>
      </c>
      <c r="H43" s="181">
        <v>2800</v>
      </c>
      <c r="I43" s="182">
        <f t="shared" si="2"/>
        <v>100</v>
      </c>
      <c r="J43" s="183">
        <f t="shared" si="4"/>
        <v>100</v>
      </c>
      <c r="K43" s="180"/>
    </row>
    <row r="44" spans="1:11" ht="12.75" customHeight="1" x14ac:dyDescent="0.25">
      <c r="A44" s="615"/>
      <c r="B44" s="159"/>
      <c r="C44" s="187">
        <v>4300</v>
      </c>
      <c r="D44" s="194" t="s">
        <v>22</v>
      </c>
      <c r="E44" s="181">
        <v>3193</v>
      </c>
      <c r="F44" s="181">
        <v>3193</v>
      </c>
      <c r="G44" s="182">
        <f t="shared" si="6"/>
        <v>100</v>
      </c>
      <c r="H44" s="181">
        <v>5773</v>
      </c>
      <c r="I44" s="182">
        <f t="shared" si="2"/>
        <v>180.80175383651738</v>
      </c>
      <c r="J44" s="183">
        <f t="shared" si="4"/>
        <v>180.80175383651738</v>
      </c>
      <c r="K44" s="180"/>
    </row>
    <row r="45" spans="1:11" ht="15.75" customHeight="1" x14ac:dyDescent="0.25">
      <c r="A45" s="615"/>
      <c r="B45" s="159"/>
      <c r="C45" s="188">
        <v>4360</v>
      </c>
      <c r="D45" s="899" t="s">
        <v>228</v>
      </c>
      <c r="E45" s="190">
        <v>669</v>
      </c>
      <c r="F45" s="190">
        <v>669</v>
      </c>
      <c r="G45" s="191">
        <f t="shared" si="6"/>
        <v>100</v>
      </c>
      <c r="H45" s="190">
        <v>350</v>
      </c>
      <c r="I45" s="191">
        <f t="shared" si="2"/>
        <v>52.316890881913302</v>
      </c>
      <c r="J45" s="192">
        <f t="shared" si="4"/>
        <v>52.316890881913302</v>
      </c>
      <c r="K45" s="180"/>
    </row>
    <row r="46" spans="1:11" ht="12.75" customHeight="1" x14ac:dyDescent="0.25">
      <c r="A46" s="615"/>
      <c r="B46" s="159"/>
      <c r="C46" s="187">
        <v>4410</v>
      </c>
      <c r="D46" s="180" t="s">
        <v>54</v>
      </c>
      <c r="E46" s="181">
        <v>750</v>
      </c>
      <c r="F46" s="181">
        <v>750</v>
      </c>
      <c r="G46" s="182">
        <f t="shared" si="6"/>
        <v>100</v>
      </c>
      <c r="H46" s="181">
        <v>700</v>
      </c>
      <c r="I46" s="182">
        <f t="shared" si="2"/>
        <v>93.333333333333329</v>
      </c>
      <c r="J46" s="183">
        <f t="shared" si="4"/>
        <v>93.333333333333329</v>
      </c>
      <c r="K46" s="180"/>
    </row>
    <row r="47" spans="1:11" ht="12.75" customHeight="1" x14ac:dyDescent="0.25">
      <c r="A47" s="615"/>
      <c r="B47" s="159"/>
      <c r="C47" s="187">
        <v>4430</v>
      </c>
      <c r="D47" s="180" t="s">
        <v>293</v>
      </c>
      <c r="E47" s="181">
        <v>31</v>
      </c>
      <c r="F47" s="181">
        <v>31</v>
      </c>
      <c r="G47" s="182">
        <f t="shared" si="6"/>
        <v>100</v>
      </c>
      <c r="H47" s="181"/>
      <c r="I47" s="182">
        <f t="shared" si="2"/>
        <v>0</v>
      </c>
      <c r="J47" s="183">
        <f t="shared" si="4"/>
        <v>0</v>
      </c>
      <c r="K47" s="180"/>
    </row>
    <row r="48" spans="1:11" ht="12.75" customHeight="1" x14ac:dyDescent="0.25">
      <c r="A48" s="615"/>
      <c r="B48" s="159"/>
      <c r="C48" s="187">
        <v>4440</v>
      </c>
      <c r="D48" s="180" t="s">
        <v>55</v>
      </c>
      <c r="E48" s="181">
        <v>44660</v>
      </c>
      <c r="F48" s="181">
        <v>44660</v>
      </c>
      <c r="G48" s="182">
        <f t="shared" si="6"/>
        <v>100</v>
      </c>
      <c r="H48" s="181">
        <v>44462</v>
      </c>
      <c r="I48" s="182">
        <f t="shared" si="2"/>
        <v>99.556650246305423</v>
      </c>
      <c r="J48" s="183">
        <f t="shared" si="4"/>
        <v>99.556650246305423</v>
      </c>
      <c r="K48" s="180"/>
    </row>
    <row r="49" spans="1:11" ht="73.2" customHeight="1" x14ac:dyDescent="0.25">
      <c r="A49" s="615"/>
      <c r="B49" s="159"/>
      <c r="C49" s="188">
        <v>4560</v>
      </c>
      <c r="D49" s="189" t="s">
        <v>294</v>
      </c>
      <c r="E49" s="190">
        <v>1200</v>
      </c>
      <c r="F49" s="190">
        <v>1200</v>
      </c>
      <c r="G49" s="191">
        <f t="shared" si="6"/>
        <v>100</v>
      </c>
      <c r="H49" s="190"/>
      <c r="I49" s="855">
        <f t="shared" si="2"/>
        <v>0</v>
      </c>
      <c r="J49" s="1157">
        <f t="shared" si="4"/>
        <v>0</v>
      </c>
      <c r="K49" s="270"/>
    </row>
    <row r="50" spans="1:11" ht="45" customHeight="1" x14ac:dyDescent="0.25">
      <c r="A50" s="615"/>
      <c r="B50" s="159"/>
      <c r="C50" s="188">
        <v>4700</v>
      </c>
      <c r="D50" s="189" t="s">
        <v>60</v>
      </c>
      <c r="E50" s="190">
        <v>4200</v>
      </c>
      <c r="F50" s="190">
        <v>4200</v>
      </c>
      <c r="G50" s="191">
        <f t="shared" si="6"/>
        <v>100</v>
      </c>
      <c r="H50" s="190">
        <v>3500</v>
      </c>
      <c r="I50" s="191">
        <f t="shared" si="2"/>
        <v>83.333333333333343</v>
      </c>
      <c r="J50" s="191">
        <f t="shared" si="4"/>
        <v>83.333333333333343</v>
      </c>
      <c r="K50" s="270"/>
    </row>
    <row r="51" spans="1:11" ht="36" hidden="1" customHeight="1" x14ac:dyDescent="0.25">
      <c r="A51" s="615"/>
      <c r="B51" s="159"/>
      <c r="C51" s="155">
        <v>6060</v>
      </c>
      <c r="D51" s="156" t="s">
        <v>208</v>
      </c>
      <c r="E51" s="159"/>
      <c r="F51" s="159"/>
      <c r="G51" s="160" t="e">
        <f t="shared" si="6"/>
        <v>#DIV/0!</v>
      </c>
      <c r="H51" s="159"/>
      <c r="I51" s="160" t="e">
        <f t="shared" si="2"/>
        <v>#DIV/0!</v>
      </c>
      <c r="J51" s="160" t="e">
        <f t="shared" si="4"/>
        <v>#DIV/0!</v>
      </c>
      <c r="K51" s="289"/>
    </row>
    <row r="52" spans="1:11" ht="15" customHeight="1" x14ac:dyDescent="0.25">
      <c r="A52" s="214"/>
      <c r="B52" s="1547">
        <v>85395</v>
      </c>
      <c r="C52" s="1548"/>
      <c r="D52" s="1547" t="s">
        <v>71</v>
      </c>
      <c r="E52" s="1480">
        <f>SUM(E53+E78+E100+E129+E149+E151)</f>
        <v>1669965</v>
      </c>
      <c r="F52" s="1480">
        <f>SUM(F53+F78+F100+F129+F149+F151)</f>
        <v>1669965</v>
      </c>
      <c r="G52" s="1478">
        <f t="shared" si="6"/>
        <v>100</v>
      </c>
      <c r="H52" s="1480">
        <f>SUM(H53+H78+H100+H129+H149+H151)</f>
        <v>1164772</v>
      </c>
      <c r="I52" s="1479">
        <f t="shared" si="2"/>
        <v>69.748288137775333</v>
      </c>
      <c r="J52" s="1478">
        <f t="shared" si="4"/>
        <v>69.748288137775333</v>
      </c>
      <c r="K52" s="1638"/>
    </row>
    <row r="53" spans="1:11" ht="15" hidden="1" customHeight="1" x14ac:dyDescent="0.25">
      <c r="A53" s="214"/>
      <c r="B53" s="277"/>
      <c r="C53" s="155"/>
      <c r="D53" s="1639" t="s">
        <v>144</v>
      </c>
      <c r="E53" s="101">
        <f>SUM(E56:E77)</f>
        <v>0</v>
      </c>
      <c r="F53" s="101">
        <f>SUM(F56:F77)</f>
        <v>0</v>
      </c>
      <c r="G53" s="617" t="e">
        <f t="shared" si="6"/>
        <v>#DIV/0!</v>
      </c>
      <c r="H53" s="101">
        <f>SUM(H56:H77)</f>
        <v>0</v>
      </c>
      <c r="I53" s="91" t="e">
        <f t="shared" si="2"/>
        <v>#DIV/0!</v>
      </c>
      <c r="J53" s="617" t="e">
        <f t="shared" si="4"/>
        <v>#DIV/0!</v>
      </c>
      <c r="K53" s="925"/>
    </row>
    <row r="54" spans="1:11" ht="15" hidden="1" customHeight="1" x14ac:dyDescent="0.25">
      <c r="A54" s="214"/>
      <c r="B54" s="618"/>
      <c r="C54" s="733">
        <v>3247</v>
      </c>
      <c r="D54" s="734" t="s">
        <v>191</v>
      </c>
      <c r="E54" s="735"/>
      <c r="F54" s="735"/>
      <c r="G54" s="463" t="e">
        <f t="shared" si="6"/>
        <v>#DIV/0!</v>
      </c>
      <c r="H54" s="735"/>
      <c r="I54" s="191" t="e">
        <f>SUM(H54/F54*100)</f>
        <v>#DIV/0!</v>
      </c>
      <c r="J54" s="463" t="e">
        <f>SUM(H54/E54*100)</f>
        <v>#DIV/0!</v>
      </c>
      <c r="K54" s="1246"/>
    </row>
    <row r="55" spans="1:11" ht="15" hidden="1" customHeight="1" x14ac:dyDescent="0.25">
      <c r="A55" s="214"/>
      <c r="B55" s="618"/>
      <c r="C55" s="736">
        <v>3249</v>
      </c>
      <c r="D55" s="737" t="s">
        <v>191</v>
      </c>
      <c r="E55" s="738"/>
      <c r="F55" s="738"/>
      <c r="G55" s="463" t="e">
        <f t="shared" si="6"/>
        <v>#DIV/0!</v>
      </c>
      <c r="H55" s="738"/>
      <c r="I55" s="191" t="e">
        <f>SUM(H55/F55*100)</f>
        <v>#DIV/0!</v>
      </c>
      <c r="J55" s="463" t="e">
        <f>SUM(H55/E55*100)</f>
        <v>#DIV/0!</v>
      </c>
      <c r="K55" s="1247"/>
    </row>
    <row r="56" spans="1:11" ht="15" hidden="1" customHeight="1" x14ac:dyDescent="0.25">
      <c r="A56" s="214"/>
      <c r="B56" s="277"/>
      <c r="C56" s="188">
        <v>4019</v>
      </c>
      <c r="D56" s="180" t="s">
        <v>39</v>
      </c>
      <c r="E56" s="190"/>
      <c r="F56" s="190"/>
      <c r="G56" s="463" t="e">
        <f t="shared" si="6"/>
        <v>#DIV/0!</v>
      </c>
      <c r="H56" s="190"/>
      <c r="I56" s="191" t="e">
        <f t="shared" si="2"/>
        <v>#DIV/0!</v>
      </c>
      <c r="J56" s="463" t="e">
        <f t="shared" si="4"/>
        <v>#DIV/0!</v>
      </c>
      <c r="K56" s="1248"/>
    </row>
    <row r="57" spans="1:11" ht="15" hidden="1" customHeight="1" x14ac:dyDescent="0.25">
      <c r="A57" s="214"/>
      <c r="B57" s="277"/>
      <c r="C57" s="188">
        <v>4117</v>
      </c>
      <c r="D57" s="180" t="s">
        <v>42</v>
      </c>
      <c r="E57" s="190"/>
      <c r="F57" s="190"/>
      <c r="G57" s="463" t="e">
        <f t="shared" si="6"/>
        <v>#DIV/0!</v>
      </c>
      <c r="H57" s="190"/>
      <c r="I57" s="191" t="e">
        <f t="shared" si="2"/>
        <v>#DIV/0!</v>
      </c>
      <c r="J57" s="535" t="e">
        <f t="shared" si="4"/>
        <v>#DIV/0!</v>
      </c>
      <c r="K57" s="1248"/>
    </row>
    <row r="58" spans="1:11" ht="15" hidden="1" customHeight="1" x14ac:dyDescent="0.25">
      <c r="A58" s="214"/>
      <c r="B58" s="277"/>
      <c r="C58" s="188">
        <v>4117</v>
      </c>
      <c r="D58" s="180" t="s">
        <v>42</v>
      </c>
      <c r="E58" s="190"/>
      <c r="F58" s="190"/>
      <c r="G58" s="463" t="e">
        <f t="shared" si="6"/>
        <v>#DIV/0!</v>
      </c>
      <c r="H58" s="190"/>
      <c r="I58" s="744" t="e">
        <f t="shared" ref="I58" si="7">SUM(H58/F58*100)</f>
        <v>#DIV/0!</v>
      </c>
      <c r="J58" s="743" t="e">
        <f t="shared" ref="J58" si="8">SUM(H58/E58*100)</f>
        <v>#DIV/0!</v>
      </c>
      <c r="K58" s="1248"/>
    </row>
    <row r="59" spans="1:11" ht="15" hidden="1" customHeight="1" x14ac:dyDescent="0.25">
      <c r="A59" s="214"/>
      <c r="B59" s="277"/>
      <c r="C59" s="188">
        <v>4119</v>
      </c>
      <c r="D59" s="180" t="s">
        <v>42</v>
      </c>
      <c r="E59" s="190"/>
      <c r="F59" s="190"/>
      <c r="G59" s="463" t="e">
        <f t="shared" si="6"/>
        <v>#DIV/0!</v>
      </c>
      <c r="H59" s="190"/>
      <c r="I59" s="191" t="e">
        <f t="shared" si="2"/>
        <v>#DIV/0!</v>
      </c>
      <c r="J59" s="463" t="e">
        <f t="shared" si="4"/>
        <v>#DIV/0!</v>
      </c>
      <c r="K59" s="1248"/>
    </row>
    <row r="60" spans="1:11" ht="15" hidden="1" customHeight="1" x14ac:dyDescent="0.25">
      <c r="A60" s="214"/>
      <c r="B60" s="277"/>
      <c r="C60" s="188">
        <v>4127</v>
      </c>
      <c r="D60" s="180" t="s">
        <v>43</v>
      </c>
      <c r="E60" s="190"/>
      <c r="F60" s="190"/>
      <c r="G60" s="463" t="e">
        <f t="shared" si="6"/>
        <v>#DIV/0!</v>
      </c>
      <c r="H60" s="190"/>
      <c r="I60" s="191" t="e">
        <f t="shared" si="2"/>
        <v>#DIV/0!</v>
      </c>
      <c r="J60" s="463" t="e">
        <f t="shared" si="4"/>
        <v>#DIV/0!</v>
      </c>
      <c r="K60" s="1248"/>
    </row>
    <row r="61" spans="1:11" ht="15" hidden="1" customHeight="1" x14ac:dyDescent="0.25">
      <c r="A61" s="214"/>
      <c r="B61" s="277"/>
      <c r="C61" s="188">
        <v>4127</v>
      </c>
      <c r="D61" s="180" t="s">
        <v>43</v>
      </c>
      <c r="E61" s="190"/>
      <c r="F61" s="190"/>
      <c r="G61" s="463" t="e">
        <f t="shared" si="6"/>
        <v>#DIV/0!</v>
      </c>
      <c r="H61" s="190"/>
      <c r="I61" s="744" t="e">
        <f t="shared" ref="I61" si="9">SUM(H61/F61*100)</f>
        <v>#DIV/0!</v>
      </c>
      <c r="J61" s="743" t="e">
        <f t="shared" ref="J61" si="10">SUM(H61/E61*100)</f>
        <v>#DIV/0!</v>
      </c>
      <c r="K61" s="1248"/>
    </row>
    <row r="62" spans="1:11" ht="15" hidden="1" customHeight="1" x14ac:dyDescent="0.25">
      <c r="A62" s="214"/>
      <c r="B62" s="277"/>
      <c r="C62" s="188">
        <v>4129</v>
      </c>
      <c r="D62" s="180" t="s">
        <v>43</v>
      </c>
      <c r="E62" s="190"/>
      <c r="F62" s="190"/>
      <c r="G62" s="463" t="e">
        <f t="shared" si="6"/>
        <v>#DIV/0!</v>
      </c>
      <c r="H62" s="190"/>
      <c r="I62" s="191" t="e">
        <f t="shared" si="2"/>
        <v>#DIV/0!</v>
      </c>
      <c r="J62" s="463" t="e">
        <f t="shared" si="4"/>
        <v>#DIV/0!</v>
      </c>
      <c r="K62" s="1248"/>
    </row>
    <row r="63" spans="1:11" ht="15" hidden="1" customHeight="1" x14ac:dyDescent="0.25">
      <c r="A63" s="214"/>
      <c r="B63" s="277"/>
      <c r="C63" s="188">
        <v>4177</v>
      </c>
      <c r="D63" s="180" t="s">
        <v>45</v>
      </c>
      <c r="E63" s="190"/>
      <c r="F63" s="190"/>
      <c r="G63" s="463" t="e">
        <f t="shared" si="6"/>
        <v>#DIV/0!</v>
      </c>
      <c r="H63" s="190"/>
      <c r="I63" s="191" t="e">
        <f t="shared" si="2"/>
        <v>#DIV/0!</v>
      </c>
      <c r="J63" s="463" t="e">
        <f t="shared" si="4"/>
        <v>#DIV/0!</v>
      </c>
      <c r="K63" s="1248"/>
    </row>
    <row r="64" spans="1:11" ht="15" hidden="1" customHeight="1" x14ac:dyDescent="0.25">
      <c r="A64" s="214"/>
      <c r="B64" s="277"/>
      <c r="C64" s="188">
        <v>4179</v>
      </c>
      <c r="D64" s="180" t="s">
        <v>45</v>
      </c>
      <c r="E64" s="190"/>
      <c r="F64" s="190"/>
      <c r="G64" s="463" t="e">
        <f t="shared" si="6"/>
        <v>#DIV/0!</v>
      </c>
      <c r="H64" s="190"/>
      <c r="I64" s="191" t="e">
        <f t="shared" si="2"/>
        <v>#DIV/0!</v>
      </c>
      <c r="J64" s="463" t="e">
        <f t="shared" si="4"/>
        <v>#DIV/0!</v>
      </c>
      <c r="K64" s="1248"/>
    </row>
    <row r="65" spans="1:11" ht="15.6" hidden="1" customHeight="1" x14ac:dyDescent="0.25">
      <c r="A65" s="214"/>
      <c r="B65" s="277"/>
      <c r="C65" s="188">
        <v>4217</v>
      </c>
      <c r="D65" s="180" t="s">
        <v>31</v>
      </c>
      <c r="E65" s="190"/>
      <c r="F65" s="190"/>
      <c r="G65" s="463" t="e">
        <f t="shared" si="6"/>
        <v>#DIV/0!</v>
      </c>
      <c r="H65" s="190"/>
      <c r="I65" s="191" t="e">
        <f t="shared" si="2"/>
        <v>#DIV/0!</v>
      </c>
      <c r="J65" s="463" t="e">
        <f t="shared" si="4"/>
        <v>#DIV/0!</v>
      </c>
      <c r="K65" s="1248"/>
    </row>
    <row r="66" spans="1:11" ht="15" hidden="1" customHeight="1" x14ac:dyDescent="0.25">
      <c r="A66" s="214"/>
      <c r="B66" s="277"/>
      <c r="C66" s="188">
        <v>4219</v>
      </c>
      <c r="D66" s="180" t="s">
        <v>31</v>
      </c>
      <c r="E66" s="190"/>
      <c r="F66" s="190"/>
      <c r="G66" s="463" t="e">
        <f t="shared" si="6"/>
        <v>#DIV/0!</v>
      </c>
      <c r="H66" s="190"/>
      <c r="I66" s="191" t="e">
        <f t="shared" si="2"/>
        <v>#DIV/0!</v>
      </c>
      <c r="J66" s="463" t="e">
        <f t="shared" si="4"/>
        <v>#DIV/0!</v>
      </c>
      <c r="K66" s="1248"/>
    </row>
    <row r="67" spans="1:11" ht="15" hidden="1" customHeight="1" x14ac:dyDescent="0.25">
      <c r="A67" s="214"/>
      <c r="B67" s="277"/>
      <c r="C67" s="188">
        <v>4247</v>
      </c>
      <c r="D67" s="287" t="s">
        <v>86</v>
      </c>
      <c r="E67" s="190"/>
      <c r="F67" s="190"/>
      <c r="G67" s="463" t="e">
        <f t="shared" si="6"/>
        <v>#DIV/0!</v>
      </c>
      <c r="H67" s="190"/>
      <c r="I67" s="191" t="e">
        <f>SUM(H67/F67*100)</f>
        <v>#DIV/0!</v>
      </c>
      <c r="J67" s="463" t="e">
        <f>SUM(H67/E67*100)</f>
        <v>#DIV/0!</v>
      </c>
      <c r="K67" s="1248"/>
    </row>
    <row r="68" spans="1:11" ht="15" hidden="1" customHeight="1" x14ac:dyDescent="0.25">
      <c r="A68" s="214"/>
      <c r="B68" s="277"/>
      <c r="C68" s="188">
        <v>4249</v>
      </c>
      <c r="D68" s="287" t="s">
        <v>86</v>
      </c>
      <c r="E68" s="190"/>
      <c r="F68" s="190"/>
      <c r="G68" s="463" t="e">
        <f t="shared" si="6"/>
        <v>#DIV/0!</v>
      </c>
      <c r="H68" s="190"/>
      <c r="I68" s="191" t="e">
        <f>SUM(H68/F68*100)</f>
        <v>#DIV/0!</v>
      </c>
      <c r="J68" s="463" t="e">
        <f>SUM(H68/E68*100)</f>
        <v>#DIV/0!</v>
      </c>
      <c r="K68" s="1248"/>
    </row>
    <row r="69" spans="1:11" ht="15" hidden="1" customHeight="1" x14ac:dyDescent="0.25">
      <c r="A69" s="214"/>
      <c r="B69" s="277"/>
      <c r="C69" s="188">
        <v>4269</v>
      </c>
      <c r="D69" s="287" t="s">
        <v>46</v>
      </c>
      <c r="E69" s="190"/>
      <c r="F69" s="190"/>
      <c r="G69" s="463" t="e">
        <f t="shared" si="6"/>
        <v>#DIV/0!</v>
      </c>
      <c r="H69" s="190"/>
      <c r="I69" s="191" t="e">
        <f t="shared" si="2"/>
        <v>#DIV/0!</v>
      </c>
      <c r="J69" s="463" t="e">
        <f t="shared" si="4"/>
        <v>#DIV/0!</v>
      </c>
      <c r="K69" s="1248"/>
    </row>
    <row r="70" spans="1:11" ht="15" hidden="1" customHeight="1" x14ac:dyDescent="0.25">
      <c r="A70" s="214"/>
      <c r="B70" s="277"/>
      <c r="C70" s="188">
        <v>4277</v>
      </c>
      <c r="D70" s="180" t="s">
        <v>47</v>
      </c>
      <c r="E70" s="190"/>
      <c r="F70" s="190"/>
      <c r="G70" s="463" t="e">
        <f t="shared" si="6"/>
        <v>#DIV/0!</v>
      </c>
      <c r="H70" s="190"/>
      <c r="I70" s="191" t="e">
        <f t="shared" si="2"/>
        <v>#DIV/0!</v>
      </c>
      <c r="J70" s="463" t="e">
        <f t="shared" si="4"/>
        <v>#DIV/0!</v>
      </c>
      <c r="K70" s="1248"/>
    </row>
    <row r="71" spans="1:11" ht="15" hidden="1" customHeight="1" x14ac:dyDescent="0.25">
      <c r="A71" s="214"/>
      <c r="B71" s="277"/>
      <c r="C71" s="188">
        <v>4279</v>
      </c>
      <c r="D71" s="180" t="s">
        <v>47</v>
      </c>
      <c r="E71" s="190"/>
      <c r="F71" s="190"/>
      <c r="G71" s="463" t="e">
        <f t="shared" si="6"/>
        <v>#DIV/0!</v>
      </c>
      <c r="H71" s="190"/>
      <c r="I71" s="191" t="e">
        <f t="shared" si="2"/>
        <v>#DIV/0!</v>
      </c>
      <c r="J71" s="463" t="e">
        <f t="shared" si="4"/>
        <v>#DIV/0!</v>
      </c>
      <c r="K71" s="1248"/>
    </row>
    <row r="72" spans="1:11" ht="15" hidden="1" customHeight="1" x14ac:dyDescent="0.25">
      <c r="A72" s="214"/>
      <c r="B72" s="277"/>
      <c r="C72" s="188">
        <v>4307</v>
      </c>
      <c r="D72" s="194" t="s">
        <v>22</v>
      </c>
      <c r="E72" s="190"/>
      <c r="F72" s="190"/>
      <c r="G72" s="463" t="e">
        <f t="shared" si="6"/>
        <v>#DIV/0!</v>
      </c>
      <c r="H72" s="190"/>
      <c r="I72" s="191" t="e">
        <f t="shared" si="2"/>
        <v>#DIV/0!</v>
      </c>
      <c r="J72" s="463" t="e">
        <f t="shared" si="4"/>
        <v>#DIV/0!</v>
      </c>
      <c r="K72" s="1248"/>
    </row>
    <row r="73" spans="1:11" ht="15" hidden="1" customHeight="1" x14ac:dyDescent="0.25">
      <c r="A73" s="214"/>
      <c r="B73" s="277"/>
      <c r="C73" s="188">
        <v>4309</v>
      </c>
      <c r="D73" s="194" t="s">
        <v>22</v>
      </c>
      <c r="E73" s="190"/>
      <c r="F73" s="190"/>
      <c r="G73" s="463" t="e">
        <f t="shared" si="6"/>
        <v>#DIV/0!</v>
      </c>
      <c r="H73" s="190"/>
      <c r="I73" s="191" t="e">
        <f t="shared" si="2"/>
        <v>#DIV/0!</v>
      </c>
      <c r="J73" s="463" t="e">
        <f t="shared" si="4"/>
        <v>#DIV/0!</v>
      </c>
      <c r="K73" s="1248"/>
    </row>
    <row r="74" spans="1:11" ht="15" hidden="1" customHeight="1" x14ac:dyDescent="0.25">
      <c r="A74" s="214"/>
      <c r="B74" s="277"/>
      <c r="C74" s="188">
        <v>4417</v>
      </c>
      <c r="D74" s="194" t="s">
        <v>54</v>
      </c>
      <c r="E74" s="190"/>
      <c r="F74" s="190"/>
      <c r="G74" s="463" t="e">
        <f t="shared" si="6"/>
        <v>#DIV/0!</v>
      </c>
      <c r="H74" s="190"/>
      <c r="I74" s="191" t="e">
        <f>SUM(H74/F74*100)</f>
        <v>#DIV/0!</v>
      </c>
      <c r="J74" s="463" t="e">
        <f>SUM(H74/E74*100)</f>
        <v>#DIV/0!</v>
      </c>
      <c r="K74" s="1248"/>
    </row>
    <row r="75" spans="1:11" ht="15" hidden="1" customHeight="1" x14ac:dyDescent="0.25">
      <c r="A75" s="888"/>
      <c r="B75" s="1362"/>
      <c r="C75" s="543">
        <v>4419</v>
      </c>
      <c r="D75" s="534" t="s">
        <v>54</v>
      </c>
      <c r="E75" s="597"/>
      <c r="F75" s="597"/>
      <c r="G75" s="544" t="e">
        <f t="shared" si="6"/>
        <v>#DIV/0!</v>
      </c>
      <c r="H75" s="597"/>
      <c r="I75" s="545" t="e">
        <f>SUM(H75/F75*100)</f>
        <v>#DIV/0!</v>
      </c>
      <c r="J75" s="544" t="e">
        <f>SUM(H75/E75*100)</f>
        <v>#DIV/0!</v>
      </c>
      <c r="K75" s="1249"/>
    </row>
    <row r="76" spans="1:11" ht="33.75" hidden="1" customHeight="1" x14ac:dyDescent="0.25">
      <c r="A76" s="214"/>
      <c r="B76" s="277"/>
      <c r="C76" s="155">
        <v>4707</v>
      </c>
      <c r="D76" s="375" t="s">
        <v>60</v>
      </c>
      <c r="E76" s="159"/>
      <c r="F76" s="159"/>
      <c r="G76" s="1161" t="e">
        <f t="shared" si="6"/>
        <v>#DIV/0!</v>
      </c>
      <c r="H76" s="159"/>
      <c r="I76" s="264" t="e">
        <f t="shared" si="2"/>
        <v>#DIV/0!</v>
      </c>
      <c r="J76" s="474" t="e">
        <f>SUM(H76/E76*100)</f>
        <v>#DIV/0!</v>
      </c>
      <c r="K76" s="925"/>
    </row>
    <row r="77" spans="1:11" ht="39.75" hidden="1" customHeight="1" x14ac:dyDescent="0.25">
      <c r="A77" s="214"/>
      <c r="B77" s="277"/>
      <c r="C77" s="155">
        <v>4709</v>
      </c>
      <c r="D77" s="189" t="s">
        <v>60</v>
      </c>
      <c r="E77" s="159">
        <v>0</v>
      </c>
      <c r="F77" s="159">
        <v>0</v>
      </c>
      <c r="G77" s="474" t="e">
        <f t="shared" si="6"/>
        <v>#DIV/0!</v>
      </c>
      <c r="H77" s="159"/>
      <c r="I77" s="191" t="e">
        <f t="shared" si="2"/>
        <v>#DIV/0!</v>
      </c>
      <c r="J77" s="474" t="e">
        <f>SUM(H77/E77*100)</f>
        <v>#DIV/0!</v>
      </c>
      <c r="K77" s="925"/>
    </row>
    <row r="78" spans="1:11" ht="15" hidden="1" customHeight="1" x14ac:dyDescent="0.25">
      <c r="A78" s="214"/>
      <c r="B78" s="277"/>
      <c r="C78" s="1548"/>
      <c r="D78" s="1586" t="s">
        <v>142</v>
      </c>
      <c r="E78" s="1480">
        <f>SUM(E79:E99)</f>
        <v>0</v>
      </c>
      <c r="F78" s="1480">
        <f>SUM(F79:F99)</f>
        <v>0</v>
      </c>
      <c r="G78" s="1478" t="e">
        <f t="shared" si="6"/>
        <v>#DIV/0!</v>
      </c>
      <c r="H78" s="1480">
        <f>SUM(H79:H99)</f>
        <v>0</v>
      </c>
      <c r="I78" s="1479" t="e">
        <f t="shared" si="2"/>
        <v>#DIV/0!</v>
      </c>
      <c r="J78" s="1478" t="e">
        <f t="shared" si="4"/>
        <v>#DIV/0!</v>
      </c>
      <c r="K78" s="1638"/>
    </row>
    <row r="79" spans="1:11" ht="15" hidden="1" customHeight="1" x14ac:dyDescent="0.25">
      <c r="A79" s="214"/>
      <c r="B79" s="1230"/>
      <c r="C79" s="1052">
        <v>3247</v>
      </c>
      <c r="D79" s="1053" t="s">
        <v>191</v>
      </c>
      <c r="E79" s="1054"/>
      <c r="F79" s="1054"/>
      <c r="G79" s="1055" t="e">
        <f t="shared" si="6"/>
        <v>#DIV/0!</v>
      </c>
      <c r="H79" s="1054"/>
      <c r="I79" s="744" t="e">
        <f t="shared" ref="I79:I81" si="11">SUM(H79/F79*100)</f>
        <v>#DIV/0!</v>
      </c>
      <c r="J79" s="743" t="e">
        <f t="shared" ref="J79:J81" si="12">SUM(H79/E79*100)</f>
        <v>#DIV/0!</v>
      </c>
      <c r="K79" s="1250"/>
    </row>
    <row r="80" spans="1:11" ht="15" hidden="1" customHeight="1" x14ac:dyDescent="0.25">
      <c r="A80" s="214"/>
      <c r="B80" s="1230"/>
      <c r="C80" s="1228">
        <v>3249</v>
      </c>
      <c r="D80" s="1229" t="s">
        <v>191</v>
      </c>
      <c r="E80" s="707"/>
      <c r="F80" s="707"/>
      <c r="G80" s="743" t="e">
        <f t="shared" si="6"/>
        <v>#DIV/0!</v>
      </c>
      <c r="H80" s="707"/>
      <c r="I80" s="744" t="e">
        <f t="shared" si="11"/>
        <v>#DIV/0!</v>
      </c>
      <c r="J80" s="743" t="e">
        <f t="shared" si="12"/>
        <v>#DIV/0!</v>
      </c>
      <c r="K80" s="1251"/>
    </row>
    <row r="81" spans="1:11" ht="15" hidden="1" customHeight="1" x14ac:dyDescent="0.25">
      <c r="A81" s="214"/>
      <c r="B81" s="1230"/>
      <c r="C81" s="1228">
        <v>4017</v>
      </c>
      <c r="D81" s="710" t="s">
        <v>39</v>
      </c>
      <c r="E81" s="707"/>
      <c r="F81" s="707"/>
      <c r="G81" s="708" t="e">
        <f t="shared" si="6"/>
        <v>#DIV/0!</v>
      </c>
      <c r="H81" s="707"/>
      <c r="I81" s="744" t="e">
        <f t="shared" si="11"/>
        <v>#DIV/0!</v>
      </c>
      <c r="J81" s="743" t="e">
        <f t="shared" si="12"/>
        <v>#DIV/0!</v>
      </c>
      <c r="K81" s="1251"/>
    </row>
    <row r="82" spans="1:11" ht="12.75" hidden="1" customHeight="1" x14ac:dyDescent="0.25">
      <c r="A82" s="214"/>
      <c r="B82" s="277"/>
      <c r="C82" s="740">
        <v>4019</v>
      </c>
      <c r="D82" s="741" t="s">
        <v>39</v>
      </c>
      <c r="E82" s="742"/>
      <c r="F82" s="742"/>
      <c r="G82" s="743" t="e">
        <f t="shared" si="6"/>
        <v>#DIV/0!</v>
      </c>
      <c r="H82" s="742"/>
      <c r="I82" s="744" t="e">
        <f t="shared" si="2"/>
        <v>#DIV/0!</v>
      </c>
      <c r="J82" s="743" t="e">
        <f t="shared" si="4"/>
        <v>#DIV/0!</v>
      </c>
      <c r="K82" s="741"/>
    </row>
    <row r="83" spans="1:11" ht="12.75" hidden="1" customHeight="1" x14ac:dyDescent="0.25">
      <c r="A83" s="214"/>
      <c r="B83" s="277"/>
      <c r="C83" s="740">
        <v>4117</v>
      </c>
      <c r="D83" s="741" t="s">
        <v>42</v>
      </c>
      <c r="E83" s="742"/>
      <c r="F83" s="742"/>
      <c r="G83" s="743" t="e">
        <f t="shared" si="6"/>
        <v>#DIV/0!</v>
      </c>
      <c r="H83" s="742"/>
      <c r="I83" s="744" t="e">
        <f t="shared" si="2"/>
        <v>#DIV/0!</v>
      </c>
      <c r="J83" s="743" t="e">
        <f t="shared" si="4"/>
        <v>#DIV/0!</v>
      </c>
      <c r="K83" s="741"/>
    </row>
    <row r="84" spans="1:11" ht="12.75" hidden="1" customHeight="1" x14ac:dyDescent="0.25">
      <c r="A84" s="214"/>
      <c r="B84" s="277"/>
      <c r="C84" s="740">
        <v>4119</v>
      </c>
      <c r="D84" s="741" t="s">
        <v>42</v>
      </c>
      <c r="E84" s="742"/>
      <c r="F84" s="742"/>
      <c r="G84" s="743" t="e">
        <f t="shared" si="6"/>
        <v>#DIV/0!</v>
      </c>
      <c r="H84" s="742"/>
      <c r="I84" s="744" t="e">
        <f t="shared" si="2"/>
        <v>#DIV/0!</v>
      </c>
      <c r="J84" s="743" t="e">
        <f t="shared" si="4"/>
        <v>#DIV/0!</v>
      </c>
      <c r="K84" s="741"/>
    </row>
    <row r="85" spans="1:11" ht="12.75" hidden="1" customHeight="1" x14ac:dyDescent="0.25">
      <c r="A85" s="214"/>
      <c r="B85" s="277"/>
      <c r="C85" s="740">
        <v>4127</v>
      </c>
      <c r="D85" s="741" t="s">
        <v>43</v>
      </c>
      <c r="E85" s="742"/>
      <c r="F85" s="742"/>
      <c r="G85" s="743" t="e">
        <f t="shared" si="6"/>
        <v>#DIV/0!</v>
      </c>
      <c r="H85" s="742"/>
      <c r="I85" s="744" t="e">
        <f t="shared" si="2"/>
        <v>#DIV/0!</v>
      </c>
      <c r="J85" s="743" t="e">
        <f t="shared" si="4"/>
        <v>#DIV/0!</v>
      </c>
      <c r="K85" s="741"/>
    </row>
    <row r="86" spans="1:11" ht="12.75" hidden="1" customHeight="1" x14ac:dyDescent="0.25">
      <c r="A86" s="214"/>
      <c r="B86" s="277"/>
      <c r="C86" s="740">
        <v>4129</v>
      </c>
      <c r="D86" s="741" t="s">
        <v>43</v>
      </c>
      <c r="E86" s="742"/>
      <c r="F86" s="742"/>
      <c r="G86" s="743" t="e">
        <f t="shared" si="6"/>
        <v>#DIV/0!</v>
      </c>
      <c r="H86" s="742"/>
      <c r="I86" s="744" t="e">
        <f t="shared" si="2"/>
        <v>#DIV/0!</v>
      </c>
      <c r="J86" s="743" t="e">
        <f t="shared" si="4"/>
        <v>#DIV/0!</v>
      </c>
      <c r="K86" s="741"/>
    </row>
    <row r="87" spans="1:11" ht="12.75" hidden="1" customHeight="1" x14ac:dyDescent="0.25">
      <c r="A87" s="214"/>
      <c r="B87" s="277"/>
      <c r="C87" s="740">
        <v>4177</v>
      </c>
      <c r="D87" s="741" t="s">
        <v>45</v>
      </c>
      <c r="E87" s="742"/>
      <c r="F87" s="742"/>
      <c r="G87" s="743" t="e">
        <f t="shared" si="6"/>
        <v>#DIV/0!</v>
      </c>
      <c r="H87" s="742"/>
      <c r="I87" s="744" t="e">
        <f t="shared" si="2"/>
        <v>#DIV/0!</v>
      </c>
      <c r="J87" s="743" t="e">
        <f t="shared" si="4"/>
        <v>#DIV/0!</v>
      </c>
      <c r="K87" s="741"/>
    </row>
    <row r="88" spans="1:11" ht="12.75" hidden="1" customHeight="1" x14ac:dyDescent="0.25">
      <c r="A88" s="214"/>
      <c r="B88" s="277"/>
      <c r="C88" s="740">
        <v>4179</v>
      </c>
      <c r="D88" s="741" t="s">
        <v>45</v>
      </c>
      <c r="E88" s="742"/>
      <c r="F88" s="742"/>
      <c r="G88" s="743" t="e">
        <f t="shared" si="6"/>
        <v>#DIV/0!</v>
      </c>
      <c r="H88" s="742"/>
      <c r="I88" s="744" t="e">
        <f t="shared" si="2"/>
        <v>#DIV/0!</v>
      </c>
      <c r="J88" s="743" t="e">
        <f t="shared" si="4"/>
        <v>#DIV/0!</v>
      </c>
      <c r="K88" s="741"/>
    </row>
    <row r="89" spans="1:11" ht="12.75" hidden="1" customHeight="1" x14ac:dyDescent="0.25">
      <c r="A89" s="214"/>
      <c r="B89" s="277"/>
      <c r="C89" s="740">
        <v>4217</v>
      </c>
      <c r="D89" s="741" t="s">
        <v>31</v>
      </c>
      <c r="E89" s="742"/>
      <c r="F89" s="742"/>
      <c r="G89" s="743" t="e">
        <f t="shared" si="6"/>
        <v>#DIV/0!</v>
      </c>
      <c r="H89" s="742"/>
      <c r="I89" s="744" t="e">
        <f t="shared" si="2"/>
        <v>#DIV/0!</v>
      </c>
      <c r="J89" s="743" t="e">
        <f t="shared" si="4"/>
        <v>#DIV/0!</v>
      </c>
      <c r="K89" s="741"/>
    </row>
    <row r="90" spans="1:11" ht="12.75" hidden="1" customHeight="1" x14ac:dyDescent="0.25">
      <c r="A90" s="214"/>
      <c r="B90" s="277"/>
      <c r="C90" s="740">
        <v>4219</v>
      </c>
      <c r="D90" s="741" t="s">
        <v>31</v>
      </c>
      <c r="E90" s="742"/>
      <c r="F90" s="742"/>
      <c r="G90" s="743" t="e">
        <f t="shared" si="6"/>
        <v>#DIV/0!</v>
      </c>
      <c r="H90" s="742"/>
      <c r="I90" s="744" t="e">
        <f t="shared" si="2"/>
        <v>#DIV/0!</v>
      </c>
      <c r="J90" s="743" t="e">
        <f t="shared" si="4"/>
        <v>#DIV/0!</v>
      </c>
      <c r="K90" s="741"/>
    </row>
    <row r="91" spans="1:11" ht="12.75" hidden="1" customHeight="1" x14ac:dyDescent="0.25">
      <c r="A91" s="214"/>
      <c r="B91" s="277"/>
      <c r="C91" s="740">
        <v>4247</v>
      </c>
      <c r="D91" s="745" t="s">
        <v>86</v>
      </c>
      <c r="E91" s="742"/>
      <c r="F91" s="742"/>
      <c r="G91" s="743" t="e">
        <f t="shared" si="6"/>
        <v>#DIV/0!</v>
      </c>
      <c r="H91" s="742"/>
      <c r="I91" s="744" t="e">
        <f t="shared" si="2"/>
        <v>#DIV/0!</v>
      </c>
      <c r="J91" s="743" t="e">
        <f t="shared" si="4"/>
        <v>#DIV/0!</v>
      </c>
      <c r="K91" s="741"/>
    </row>
    <row r="92" spans="1:11" ht="12.75" hidden="1" customHeight="1" x14ac:dyDescent="0.25">
      <c r="A92" s="214"/>
      <c r="B92" s="277"/>
      <c r="C92" s="740">
        <v>4249</v>
      </c>
      <c r="D92" s="745" t="s">
        <v>86</v>
      </c>
      <c r="E92" s="742"/>
      <c r="F92" s="742"/>
      <c r="G92" s="743" t="e">
        <f t="shared" si="6"/>
        <v>#DIV/0!</v>
      </c>
      <c r="H92" s="742"/>
      <c r="I92" s="744" t="e">
        <f t="shared" si="2"/>
        <v>#DIV/0!</v>
      </c>
      <c r="J92" s="743" t="e">
        <f t="shared" si="4"/>
        <v>#DIV/0!</v>
      </c>
      <c r="K92" s="741"/>
    </row>
    <row r="93" spans="1:11" ht="12.75" hidden="1" customHeight="1" x14ac:dyDescent="0.25">
      <c r="A93" s="214"/>
      <c r="B93" s="277"/>
      <c r="C93" s="740">
        <v>4269</v>
      </c>
      <c r="D93" s="745" t="s">
        <v>46</v>
      </c>
      <c r="E93" s="742"/>
      <c r="F93" s="742"/>
      <c r="G93" s="743" t="e">
        <f t="shared" si="6"/>
        <v>#DIV/0!</v>
      </c>
      <c r="H93" s="742"/>
      <c r="I93" s="744" t="e">
        <f t="shared" si="2"/>
        <v>#DIV/0!</v>
      </c>
      <c r="J93" s="743" t="e">
        <f t="shared" si="4"/>
        <v>#DIV/0!</v>
      </c>
      <c r="K93" s="741"/>
    </row>
    <row r="94" spans="1:11" ht="12.75" hidden="1" customHeight="1" x14ac:dyDescent="0.25">
      <c r="A94" s="214"/>
      <c r="B94" s="277"/>
      <c r="C94" s="740">
        <v>4307</v>
      </c>
      <c r="D94" s="746" t="s">
        <v>22</v>
      </c>
      <c r="E94" s="742"/>
      <c r="F94" s="742"/>
      <c r="G94" s="743" t="e">
        <f t="shared" si="6"/>
        <v>#DIV/0!</v>
      </c>
      <c r="H94" s="742"/>
      <c r="I94" s="744" t="e">
        <f t="shared" si="2"/>
        <v>#DIV/0!</v>
      </c>
      <c r="J94" s="743" t="e">
        <f t="shared" si="4"/>
        <v>#DIV/0!</v>
      </c>
      <c r="K94" s="741"/>
    </row>
    <row r="95" spans="1:11" ht="12.75" hidden="1" customHeight="1" x14ac:dyDescent="0.25">
      <c r="A95" s="214"/>
      <c r="B95" s="277"/>
      <c r="C95" s="747">
        <v>4309</v>
      </c>
      <c r="D95" s="1170" t="s">
        <v>22</v>
      </c>
      <c r="E95" s="749"/>
      <c r="F95" s="749"/>
      <c r="G95" s="750" t="e">
        <f t="shared" si="6"/>
        <v>#DIV/0!</v>
      </c>
      <c r="H95" s="749"/>
      <c r="I95" s="751" t="e">
        <f t="shared" si="2"/>
        <v>#DIV/0!</v>
      </c>
      <c r="J95" s="750" t="e">
        <f t="shared" si="4"/>
        <v>#DIV/0!</v>
      </c>
      <c r="K95" s="748"/>
    </row>
    <row r="96" spans="1:11" ht="12.75" hidden="1" customHeight="1" x14ac:dyDescent="0.25">
      <c r="A96" s="214"/>
      <c r="B96" s="277"/>
      <c r="C96" s="1166">
        <v>4417</v>
      </c>
      <c r="D96" s="1167" t="s">
        <v>54</v>
      </c>
      <c r="E96" s="1168"/>
      <c r="F96" s="1168"/>
      <c r="G96" s="1055" t="e">
        <f t="shared" si="6"/>
        <v>#DIV/0!</v>
      </c>
      <c r="H96" s="1168"/>
      <c r="I96" s="1169" t="e">
        <f t="shared" si="2"/>
        <v>#DIV/0!</v>
      </c>
      <c r="J96" s="1055" t="e">
        <f t="shared" si="4"/>
        <v>#DIV/0!</v>
      </c>
      <c r="K96" s="885"/>
    </row>
    <row r="97" spans="1:11" ht="12.75" hidden="1" customHeight="1" x14ac:dyDescent="0.25">
      <c r="A97" s="214"/>
      <c r="B97" s="277"/>
      <c r="C97" s="740">
        <v>4419</v>
      </c>
      <c r="D97" s="746" t="s">
        <v>54</v>
      </c>
      <c r="E97" s="742"/>
      <c r="F97" s="742"/>
      <c r="G97" s="743" t="e">
        <f t="shared" si="6"/>
        <v>#DIV/0!</v>
      </c>
      <c r="H97" s="742"/>
      <c r="I97" s="744" t="e">
        <f t="shared" si="2"/>
        <v>#DIV/0!</v>
      </c>
      <c r="J97" s="743" t="e">
        <f t="shared" si="4"/>
        <v>#DIV/0!</v>
      </c>
      <c r="K97" s="741"/>
    </row>
    <row r="98" spans="1:11" ht="12.75" hidden="1" customHeight="1" x14ac:dyDescent="0.25">
      <c r="A98" s="214"/>
      <c r="B98" s="277"/>
      <c r="C98" s="740">
        <v>4427</v>
      </c>
      <c r="D98" s="741" t="s">
        <v>103</v>
      </c>
      <c r="E98" s="742"/>
      <c r="F98" s="742"/>
      <c r="G98" s="743" t="e">
        <f t="shared" si="6"/>
        <v>#DIV/0!</v>
      </c>
      <c r="H98" s="742"/>
      <c r="I98" s="744" t="e">
        <f t="shared" si="2"/>
        <v>#DIV/0!</v>
      </c>
      <c r="J98" s="743" t="e">
        <f t="shared" si="4"/>
        <v>#DIV/0!</v>
      </c>
      <c r="K98" s="741"/>
    </row>
    <row r="99" spans="1:11" ht="13.5" hidden="1" customHeight="1" x14ac:dyDescent="0.25">
      <c r="A99" s="214"/>
      <c r="B99" s="277"/>
      <c r="C99" s="747">
        <v>4429</v>
      </c>
      <c r="D99" s="748" t="s">
        <v>103</v>
      </c>
      <c r="E99" s="749"/>
      <c r="F99" s="749"/>
      <c r="G99" s="750" t="e">
        <f t="shared" si="6"/>
        <v>#DIV/0!</v>
      </c>
      <c r="H99" s="749"/>
      <c r="I99" s="751" t="e">
        <f t="shared" si="2"/>
        <v>#DIV/0!</v>
      </c>
      <c r="J99" s="750" t="e">
        <f t="shared" si="4"/>
        <v>#DIV/0!</v>
      </c>
      <c r="K99" s="748"/>
    </row>
    <row r="100" spans="1:11" ht="17.399999999999999" customHeight="1" x14ac:dyDescent="0.25">
      <c r="A100" s="214"/>
      <c r="B100" s="1771"/>
      <c r="C100" s="1257"/>
      <c r="D100" s="1640" t="s">
        <v>155</v>
      </c>
      <c r="E100" s="1382">
        <f>SUM(E101:E128)</f>
        <v>1669965</v>
      </c>
      <c r="F100" s="1382">
        <f>SUM(F101:F128)</f>
        <v>1669965</v>
      </c>
      <c r="G100" s="1241">
        <f t="shared" si="6"/>
        <v>100</v>
      </c>
      <c r="H100" s="1382">
        <f>SUM(H101:H128)</f>
        <v>1164772</v>
      </c>
      <c r="I100" s="1241">
        <f t="shared" si="2"/>
        <v>69.748288137775333</v>
      </c>
      <c r="J100" s="1241">
        <f t="shared" si="4"/>
        <v>69.748288137775333</v>
      </c>
      <c r="K100" s="1252"/>
    </row>
    <row r="101" spans="1:11" ht="54" customHeight="1" x14ac:dyDescent="0.25">
      <c r="A101" s="214"/>
      <c r="B101" s="1771"/>
      <c r="C101" s="1635">
        <v>2317</v>
      </c>
      <c r="D101" s="1636" t="s">
        <v>147</v>
      </c>
      <c r="E101" s="1054">
        <v>314417</v>
      </c>
      <c r="F101" s="1054">
        <v>314417</v>
      </c>
      <c r="G101" s="1431">
        <f t="shared" si="6"/>
        <v>100</v>
      </c>
      <c r="H101" s="1054">
        <v>270705</v>
      </c>
      <c r="I101" s="1055">
        <f t="shared" si="2"/>
        <v>86.097443840504809</v>
      </c>
      <c r="J101" s="1055">
        <f t="shared" si="4"/>
        <v>86.097443840504809</v>
      </c>
      <c r="K101" s="1637"/>
    </row>
    <row r="102" spans="1:11" ht="50.25" customHeight="1" x14ac:dyDescent="0.25">
      <c r="A102" s="214"/>
      <c r="B102" s="620"/>
      <c r="C102" s="752">
        <v>2319</v>
      </c>
      <c r="D102" s="1329" t="s">
        <v>147</v>
      </c>
      <c r="E102" s="707">
        <v>36883</v>
      </c>
      <c r="F102" s="707">
        <v>36883</v>
      </c>
      <c r="G102" s="708">
        <f t="shared" si="6"/>
        <v>100</v>
      </c>
      <c r="H102" s="707">
        <v>31755</v>
      </c>
      <c r="I102" s="743">
        <f t="shared" si="2"/>
        <v>86.096575658162294</v>
      </c>
      <c r="J102" s="743">
        <f t="shared" si="4"/>
        <v>86.096575658162294</v>
      </c>
      <c r="K102" s="1328"/>
    </row>
    <row r="103" spans="1:11" ht="15" customHeight="1" x14ac:dyDescent="0.25">
      <c r="A103" s="214"/>
      <c r="B103" s="620"/>
      <c r="C103" s="752">
        <v>3037</v>
      </c>
      <c r="D103" s="883" t="s">
        <v>27</v>
      </c>
      <c r="E103" s="707">
        <v>5815</v>
      </c>
      <c r="F103" s="707">
        <v>5815</v>
      </c>
      <c r="G103" s="708">
        <f t="shared" si="6"/>
        <v>100</v>
      </c>
      <c r="H103" s="707">
        <v>5815</v>
      </c>
      <c r="I103" s="744">
        <f t="shared" si="2"/>
        <v>100</v>
      </c>
      <c r="J103" s="744">
        <f t="shared" si="4"/>
        <v>100</v>
      </c>
      <c r="K103" s="1253"/>
    </row>
    <row r="104" spans="1:11" ht="15" customHeight="1" x14ac:dyDescent="0.25">
      <c r="A104" s="214"/>
      <c r="B104" s="620"/>
      <c r="C104" s="752">
        <v>3039</v>
      </c>
      <c r="D104" s="883" t="s">
        <v>27</v>
      </c>
      <c r="E104" s="707">
        <v>682</v>
      </c>
      <c r="F104" s="707">
        <v>682</v>
      </c>
      <c r="G104" s="708">
        <f t="shared" si="6"/>
        <v>100</v>
      </c>
      <c r="H104" s="707">
        <v>682</v>
      </c>
      <c r="I104" s="744">
        <f t="shared" si="2"/>
        <v>100</v>
      </c>
      <c r="J104" s="744">
        <f t="shared" si="4"/>
        <v>100</v>
      </c>
      <c r="K104" s="1253"/>
    </row>
    <row r="105" spans="1:11" ht="15" hidden="1" customHeight="1" x14ac:dyDescent="0.25">
      <c r="A105" s="214"/>
      <c r="B105" s="620"/>
      <c r="C105" s="752">
        <v>3117</v>
      </c>
      <c r="D105" s="710" t="s">
        <v>157</v>
      </c>
      <c r="E105" s="707"/>
      <c r="F105" s="707"/>
      <c r="G105" s="708" t="e">
        <f t="shared" si="6"/>
        <v>#DIV/0!</v>
      </c>
      <c r="H105" s="707"/>
      <c r="I105" s="744" t="e">
        <f t="shared" si="2"/>
        <v>#DIV/0!</v>
      </c>
      <c r="J105" s="744" t="e">
        <f t="shared" si="4"/>
        <v>#DIV/0!</v>
      </c>
      <c r="K105" s="1254"/>
    </row>
    <row r="106" spans="1:11" ht="13.8" x14ac:dyDescent="0.25">
      <c r="A106" s="214"/>
      <c r="B106" s="215"/>
      <c r="C106" s="1641">
        <v>3119</v>
      </c>
      <c r="D106" s="1642" t="s">
        <v>157</v>
      </c>
      <c r="E106" s="1643">
        <v>142560</v>
      </c>
      <c r="F106" s="1643">
        <v>142560</v>
      </c>
      <c r="G106" s="1644">
        <f t="shared" ref="G106" si="13">SUM(F106/E106*100)</f>
        <v>100</v>
      </c>
      <c r="H106" s="1645">
        <v>0</v>
      </c>
      <c r="I106" s="1646">
        <f t="shared" ref="I106" si="14">SUM(H106/F106*100)</f>
        <v>0</v>
      </c>
      <c r="J106" s="1646">
        <f t="shared" ref="J106" si="15">SUM(H106/E106*100)</f>
        <v>0</v>
      </c>
      <c r="K106" s="1647"/>
    </row>
    <row r="107" spans="1:11" ht="13.8" x14ac:dyDescent="0.25">
      <c r="A107" s="214"/>
      <c r="B107" s="215"/>
      <c r="C107" s="187">
        <v>4017</v>
      </c>
      <c r="D107" s="180" t="s">
        <v>39</v>
      </c>
      <c r="E107" s="181">
        <v>69102</v>
      </c>
      <c r="F107" s="181">
        <v>69102</v>
      </c>
      <c r="G107" s="334">
        <f t="shared" ref="G107:G117" si="16">SUM(F107/E107*100)</f>
        <v>100</v>
      </c>
      <c r="H107" s="181">
        <v>59864</v>
      </c>
      <c r="I107" s="334">
        <f t="shared" ref="I107:I117" si="17">SUM(H107/F107*100)</f>
        <v>86.63135654539667</v>
      </c>
      <c r="J107" s="334">
        <f t="shared" ref="J107:J117" si="18">SUM(H107/E107*100)</f>
        <v>86.63135654539667</v>
      </c>
      <c r="K107" s="180"/>
    </row>
    <row r="108" spans="1:11" ht="13.8" x14ac:dyDescent="0.25">
      <c r="A108" s="214"/>
      <c r="B108" s="215"/>
      <c r="C108" s="187">
        <v>4019</v>
      </c>
      <c r="D108" s="180" t="s">
        <v>39</v>
      </c>
      <c r="E108" s="181">
        <v>8106</v>
      </c>
      <c r="F108" s="181">
        <v>8106</v>
      </c>
      <c r="G108" s="334">
        <f t="shared" si="16"/>
        <v>100</v>
      </c>
      <c r="H108" s="181">
        <v>7022</v>
      </c>
      <c r="I108" s="334">
        <f t="shared" si="17"/>
        <v>86.627189735998016</v>
      </c>
      <c r="J108" s="334">
        <f t="shared" si="18"/>
        <v>86.627189735998016</v>
      </c>
      <c r="K108" s="180"/>
    </row>
    <row r="109" spans="1:11" ht="13.8" hidden="1" x14ac:dyDescent="0.25">
      <c r="A109" s="214"/>
      <c r="B109" s="215"/>
      <c r="C109" s="187">
        <v>4047</v>
      </c>
      <c r="D109" s="180" t="s">
        <v>41</v>
      </c>
      <c r="E109" s="181"/>
      <c r="F109" s="181"/>
      <c r="G109" s="334" t="e">
        <f t="shared" si="16"/>
        <v>#DIV/0!</v>
      </c>
      <c r="H109" s="181"/>
      <c r="I109" s="334" t="e">
        <f t="shared" si="17"/>
        <v>#DIV/0!</v>
      </c>
      <c r="J109" s="334" t="e">
        <f t="shared" si="18"/>
        <v>#DIV/0!</v>
      </c>
      <c r="K109" s="180"/>
    </row>
    <row r="110" spans="1:11" ht="13.8" hidden="1" x14ac:dyDescent="0.25">
      <c r="A110" s="214"/>
      <c r="B110" s="215"/>
      <c r="C110" s="187">
        <v>4049</v>
      </c>
      <c r="D110" s="180" t="s">
        <v>41</v>
      </c>
      <c r="E110" s="181"/>
      <c r="F110" s="181"/>
      <c r="G110" s="334" t="e">
        <f t="shared" si="16"/>
        <v>#DIV/0!</v>
      </c>
      <c r="H110" s="181"/>
      <c r="I110" s="334" t="e">
        <f t="shared" si="17"/>
        <v>#DIV/0!</v>
      </c>
      <c r="J110" s="334" t="e">
        <f t="shared" si="18"/>
        <v>#DIV/0!</v>
      </c>
      <c r="K110" s="180"/>
    </row>
    <row r="111" spans="1:11" ht="13.8" x14ac:dyDescent="0.25">
      <c r="A111" s="214"/>
      <c r="B111" s="215"/>
      <c r="C111" s="1648">
        <v>4117</v>
      </c>
      <c r="D111" s="1449" t="s">
        <v>42</v>
      </c>
      <c r="E111" s="1649">
        <v>12547</v>
      </c>
      <c r="F111" s="1649">
        <v>12547</v>
      </c>
      <c r="G111" s="1650">
        <f t="shared" si="16"/>
        <v>100</v>
      </c>
      <c r="H111" s="1649">
        <v>10309</v>
      </c>
      <c r="I111" s="1650">
        <f t="shared" si="17"/>
        <v>82.163066868574163</v>
      </c>
      <c r="J111" s="1650">
        <f t="shared" si="18"/>
        <v>82.163066868574163</v>
      </c>
      <c r="K111" s="1449"/>
    </row>
    <row r="112" spans="1:11" ht="13.8" x14ac:dyDescent="0.25">
      <c r="A112" s="214"/>
      <c r="B112" s="215"/>
      <c r="C112" s="753">
        <v>4119</v>
      </c>
      <c r="D112" s="741" t="s">
        <v>42</v>
      </c>
      <c r="E112" s="754">
        <v>1472</v>
      </c>
      <c r="F112" s="754">
        <v>1472</v>
      </c>
      <c r="G112" s="755">
        <f t="shared" si="16"/>
        <v>100</v>
      </c>
      <c r="H112" s="754">
        <v>1209</v>
      </c>
      <c r="I112" s="755">
        <f t="shared" si="17"/>
        <v>82.133152173913047</v>
      </c>
      <c r="J112" s="755">
        <f t="shared" si="18"/>
        <v>82.133152173913047</v>
      </c>
      <c r="K112" s="741"/>
    </row>
    <row r="113" spans="1:11" ht="13.8" x14ac:dyDescent="0.25">
      <c r="A113" s="888"/>
      <c r="B113" s="1364"/>
      <c r="C113" s="889">
        <v>4127</v>
      </c>
      <c r="D113" s="748" t="s">
        <v>43</v>
      </c>
      <c r="E113" s="890">
        <v>1104</v>
      </c>
      <c r="F113" s="890">
        <v>1104</v>
      </c>
      <c r="G113" s="891">
        <f t="shared" si="16"/>
        <v>100</v>
      </c>
      <c r="H113" s="890">
        <v>983</v>
      </c>
      <c r="I113" s="891">
        <f t="shared" si="17"/>
        <v>89.039855072463766</v>
      </c>
      <c r="J113" s="891">
        <f t="shared" si="18"/>
        <v>89.039855072463766</v>
      </c>
      <c r="K113" s="748"/>
    </row>
    <row r="114" spans="1:11" ht="13.8" x14ac:dyDescent="0.25">
      <c r="A114" s="214"/>
      <c r="B114" s="215"/>
      <c r="C114" s="884">
        <v>4129</v>
      </c>
      <c r="D114" s="885" t="s">
        <v>43</v>
      </c>
      <c r="E114" s="886">
        <v>130</v>
      </c>
      <c r="F114" s="886">
        <v>130</v>
      </c>
      <c r="G114" s="887">
        <f t="shared" si="16"/>
        <v>100</v>
      </c>
      <c r="H114" s="886">
        <v>116</v>
      </c>
      <c r="I114" s="887">
        <f t="shared" si="17"/>
        <v>89.230769230769241</v>
      </c>
      <c r="J114" s="887">
        <f t="shared" si="18"/>
        <v>89.230769230769241</v>
      </c>
      <c r="K114" s="885"/>
    </row>
    <row r="115" spans="1:11" ht="13.8" x14ac:dyDescent="0.25">
      <c r="A115" s="214"/>
      <c r="B115" s="215"/>
      <c r="C115" s="753">
        <v>4177</v>
      </c>
      <c r="D115" s="741" t="s">
        <v>45</v>
      </c>
      <c r="E115" s="754">
        <v>10807</v>
      </c>
      <c r="F115" s="754">
        <v>10807</v>
      </c>
      <c r="G115" s="708">
        <f t="shared" si="16"/>
        <v>100</v>
      </c>
      <c r="H115" s="754">
        <v>3356</v>
      </c>
      <c r="I115" s="744">
        <f t="shared" si="17"/>
        <v>31.05394651614694</v>
      </c>
      <c r="J115" s="744">
        <f t="shared" si="18"/>
        <v>31.05394651614694</v>
      </c>
      <c r="K115" s="1327"/>
    </row>
    <row r="116" spans="1:11" ht="13.8" x14ac:dyDescent="0.25">
      <c r="A116" s="214"/>
      <c r="B116" s="215"/>
      <c r="C116" s="753">
        <v>4179</v>
      </c>
      <c r="D116" s="741" t="s">
        <v>45</v>
      </c>
      <c r="E116" s="754">
        <v>1268</v>
      </c>
      <c r="F116" s="754">
        <v>1268</v>
      </c>
      <c r="G116" s="708">
        <f t="shared" si="16"/>
        <v>100</v>
      </c>
      <c r="H116" s="754">
        <v>394</v>
      </c>
      <c r="I116" s="744">
        <f t="shared" si="17"/>
        <v>31.072555205047319</v>
      </c>
      <c r="J116" s="744">
        <f t="shared" si="18"/>
        <v>31.072555205047319</v>
      </c>
      <c r="K116" s="1327"/>
    </row>
    <row r="117" spans="1:11" ht="13.8" x14ac:dyDescent="0.25">
      <c r="A117" s="214"/>
      <c r="B117" s="215"/>
      <c r="C117" s="753">
        <v>4217</v>
      </c>
      <c r="D117" s="741" t="s">
        <v>31</v>
      </c>
      <c r="E117" s="754">
        <v>4305</v>
      </c>
      <c r="F117" s="754">
        <v>4305</v>
      </c>
      <c r="G117" s="755">
        <f t="shared" si="16"/>
        <v>100</v>
      </c>
      <c r="H117" s="754">
        <v>1034</v>
      </c>
      <c r="I117" s="755">
        <f t="shared" si="17"/>
        <v>24.018583042973287</v>
      </c>
      <c r="J117" s="755">
        <f t="shared" si="18"/>
        <v>24.018583042973287</v>
      </c>
      <c r="K117" s="741"/>
    </row>
    <row r="118" spans="1:11" ht="13.8" x14ac:dyDescent="0.25">
      <c r="A118" s="214"/>
      <c r="B118" s="215"/>
      <c r="C118" s="753">
        <v>4219</v>
      </c>
      <c r="D118" s="741" t="s">
        <v>31</v>
      </c>
      <c r="E118" s="754">
        <v>505</v>
      </c>
      <c r="F118" s="754">
        <v>505</v>
      </c>
      <c r="G118" s="755">
        <f t="shared" ref="G118:G128" si="19">SUM(F118/E118*100)</f>
        <v>100</v>
      </c>
      <c r="H118" s="754">
        <v>121</v>
      </c>
      <c r="I118" s="755">
        <f t="shared" ref="I118:I131" si="20">SUM(H118/F118*100)</f>
        <v>23.96039603960396</v>
      </c>
      <c r="J118" s="755">
        <f t="shared" ref="J118:J126" si="21">SUM(H118/E118*100)</f>
        <v>23.96039603960396</v>
      </c>
      <c r="K118" s="741"/>
    </row>
    <row r="119" spans="1:11" ht="13.8" hidden="1" x14ac:dyDescent="0.25">
      <c r="A119" s="214"/>
      <c r="B119" s="215"/>
      <c r="C119" s="753">
        <v>4247</v>
      </c>
      <c r="D119" s="745" t="s">
        <v>86</v>
      </c>
      <c r="E119" s="754"/>
      <c r="F119" s="754"/>
      <c r="G119" s="755" t="e">
        <f t="shared" si="19"/>
        <v>#DIV/0!</v>
      </c>
      <c r="H119" s="754"/>
      <c r="I119" s="755" t="e">
        <f t="shared" si="20"/>
        <v>#DIV/0!</v>
      </c>
      <c r="J119" s="755" t="e">
        <f t="shared" si="21"/>
        <v>#DIV/0!</v>
      </c>
      <c r="K119" s="741"/>
    </row>
    <row r="120" spans="1:11" ht="13.8" hidden="1" x14ac:dyDescent="0.25">
      <c r="A120" s="214"/>
      <c r="B120" s="215"/>
      <c r="C120" s="753">
        <v>4249</v>
      </c>
      <c r="D120" s="745" t="s">
        <v>86</v>
      </c>
      <c r="E120" s="754"/>
      <c r="F120" s="754"/>
      <c r="G120" s="755" t="e">
        <f t="shared" si="19"/>
        <v>#DIV/0!</v>
      </c>
      <c r="H120" s="754"/>
      <c r="I120" s="755" t="e">
        <f t="shared" si="20"/>
        <v>#DIV/0!</v>
      </c>
      <c r="J120" s="755" t="e">
        <f t="shared" si="21"/>
        <v>#DIV/0!</v>
      </c>
      <c r="K120" s="741"/>
    </row>
    <row r="121" spans="1:11" ht="13.8" hidden="1" x14ac:dyDescent="0.25">
      <c r="A121" s="214"/>
      <c r="B121" s="215"/>
      <c r="C121" s="889">
        <v>4287</v>
      </c>
      <c r="D121" s="748" t="s">
        <v>48</v>
      </c>
      <c r="E121" s="890"/>
      <c r="F121" s="890"/>
      <c r="G121" s="891" t="e">
        <f t="shared" si="19"/>
        <v>#DIV/0!</v>
      </c>
      <c r="H121" s="890"/>
      <c r="I121" s="891" t="e">
        <f t="shared" si="20"/>
        <v>#DIV/0!</v>
      </c>
      <c r="J121" s="891" t="e">
        <f t="shared" si="21"/>
        <v>#DIV/0!</v>
      </c>
      <c r="K121" s="748"/>
    </row>
    <row r="122" spans="1:11" ht="13.8" hidden="1" x14ac:dyDescent="0.25">
      <c r="A122" s="214"/>
      <c r="B122" s="215"/>
      <c r="C122" s="884">
        <v>4289</v>
      </c>
      <c r="D122" s="885" t="s">
        <v>48</v>
      </c>
      <c r="E122" s="886"/>
      <c r="F122" s="886"/>
      <c r="G122" s="887" t="e">
        <f t="shared" si="19"/>
        <v>#DIV/0!</v>
      </c>
      <c r="H122" s="886"/>
      <c r="I122" s="887" t="e">
        <f t="shared" si="20"/>
        <v>#DIV/0!</v>
      </c>
      <c r="J122" s="887" t="e">
        <f t="shared" si="21"/>
        <v>#DIV/0!</v>
      </c>
      <c r="K122" s="885"/>
    </row>
    <row r="123" spans="1:11" ht="13.8" x14ac:dyDescent="0.25">
      <c r="A123" s="214"/>
      <c r="B123" s="215"/>
      <c r="C123" s="753">
        <v>4307</v>
      </c>
      <c r="D123" s="746" t="s">
        <v>22</v>
      </c>
      <c r="E123" s="754">
        <v>948357</v>
      </c>
      <c r="F123" s="754">
        <v>948357</v>
      </c>
      <c r="G123" s="755">
        <f t="shared" si="19"/>
        <v>100</v>
      </c>
      <c r="H123" s="1463">
        <v>690417</v>
      </c>
      <c r="I123" s="755">
        <f t="shared" si="20"/>
        <v>72.801381758135392</v>
      </c>
      <c r="J123" s="755">
        <f t="shared" si="21"/>
        <v>72.801381758135392</v>
      </c>
      <c r="K123" s="741"/>
    </row>
    <row r="124" spans="1:11" ht="13.8" x14ac:dyDescent="0.25">
      <c r="A124" s="214"/>
      <c r="B124" s="215"/>
      <c r="C124" s="753">
        <v>4309</v>
      </c>
      <c r="D124" s="746" t="s">
        <v>22</v>
      </c>
      <c r="E124" s="756">
        <v>111246</v>
      </c>
      <c r="F124" s="756">
        <v>111246</v>
      </c>
      <c r="G124" s="744">
        <f t="shared" si="19"/>
        <v>100</v>
      </c>
      <c r="H124" s="1464">
        <v>80990</v>
      </c>
      <c r="I124" s="744">
        <f t="shared" si="20"/>
        <v>72.80261762220664</v>
      </c>
      <c r="J124" s="744">
        <f t="shared" si="21"/>
        <v>72.80261762220664</v>
      </c>
      <c r="K124" s="740"/>
    </row>
    <row r="125" spans="1:11" ht="48" hidden="1" customHeight="1" x14ac:dyDescent="0.25">
      <c r="A125" s="214"/>
      <c r="B125" s="215"/>
      <c r="C125" s="740">
        <v>4377</v>
      </c>
      <c r="D125" s="757" t="s">
        <v>51</v>
      </c>
      <c r="E125" s="756"/>
      <c r="F125" s="756"/>
      <c r="G125" s="744" t="e">
        <f t="shared" si="19"/>
        <v>#DIV/0!</v>
      </c>
      <c r="H125" s="756"/>
      <c r="I125" s="744" t="e">
        <f t="shared" si="20"/>
        <v>#DIV/0!</v>
      </c>
      <c r="J125" s="744" t="e">
        <f t="shared" si="21"/>
        <v>#DIV/0!</v>
      </c>
      <c r="K125" s="740"/>
    </row>
    <row r="126" spans="1:11" ht="48.75" hidden="1" customHeight="1" x14ac:dyDescent="0.25">
      <c r="A126" s="214"/>
      <c r="B126" s="215"/>
      <c r="C126" s="740">
        <v>4379</v>
      </c>
      <c r="D126" s="757" t="s">
        <v>51</v>
      </c>
      <c r="E126" s="883"/>
      <c r="F126" s="883"/>
      <c r="G126" s="743" t="e">
        <f t="shared" si="19"/>
        <v>#DIV/0!</v>
      </c>
      <c r="H126" s="742"/>
      <c r="I126" s="743" t="e">
        <f t="shared" si="20"/>
        <v>#DIV/0!</v>
      </c>
      <c r="J126" s="743" t="e">
        <f t="shared" si="21"/>
        <v>#DIV/0!</v>
      </c>
      <c r="K126" s="741"/>
    </row>
    <row r="127" spans="1:11" ht="27.6" x14ac:dyDescent="0.25">
      <c r="A127" s="214"/>
      <c r="B127" s="215"/>
      <c r="C127" s="740">
        <v>4707</v>
      </c>
      <c r="D127" s="164" t="s">
        <v>60</v>
      </c>
      <c r="E127" s="742">
        <v>589</v>
      </c>
      <c r="F127" s="742">
        <v>589</v>
      </c>
      <c r="G127" s="708">
        <f t="shared" si="19"/>
        <v>100</v>
      </c>
      <c r="H127" s="1631">
        <v>0</v>
      </c>
      <c r="I127" s="1630">
        <f t="shared" ref="I127:I128" si="22">SUM(H127/F127*100)</f>
        <v>0</v>
      </c>
      <c r="J127" s="1630">
        <f t="shared" ref="J127:J128" si="23">SUM(H127/E127*100)</f>
        <v>0</v>
      </c>
      <c r="K127" s="1632"/>
    </row>
    <row r="128" spans="1:11" ht="28.2" thickBot="1" x14ac:dyDescent="0.3">
      <c r="A128" s="247"/>
      <c r="B128" s="271"/>
      <c r="C128" s="1772">
        <v>4709</v>
      </c>
      <c r="D128" s="272" t="s">
        <v>60</v>
      </c>
      <c r="E128" s="1773">
        <v>70</v>
      </c>
      <c r="F128" s="1773">
        <v>70</v>
      </c>
      <c r="G128" s="1774">
        <f t="shared" si="19"/>
        <v>100</v>
      </c>
      <c r="H128" s="1775">
        <v>0</v>
      </c>
      <c r="I128" s="1776">
        <f t="shared" si="22"/>
        <v>0</v>
      </c>
      <c r="J128" s="1776">
        <f t="shared" si="23"/>
        <v>0</v>
      </c>
      <c r="K128" s="1777"/>
    </row>
    <row r="129" spans="1:11" ht="15" hidden="1" customHeight="1" x14ac:dyDescent="0.25">
      <c r="A129" s="214"/>
      <c r="B129" s="215"/>
      <c r="C129" s="1499"/>
      <c r="D129" s="1484" t="s">
        <v>152</v>
      </c>
      <c r="E129" s="1500">
        <f>SUM(E130:E148)</f>
        <v>0</v>
      </c>
      <c r="F129" s="1500">
        <f>SUM(F130:F148)</f>
        <v>0</v>
      </c>
      <c r="G129" s="1471" t="e">
        <f t="shared" ref="G129:G148" si="24">SUM(F129/E129*100)</f>
        <v>#DIV/0!</v>
      </c>
      <c r="H129" s="1500">
        <f>SUM(H130:H148)</f>
        <v>0</v>
      </c>
      <c r="I129" s="1472" t="e">
        <f t="shared" si="20"/>
        <v>#DIV/0!</v>
      </c>
      <c r="J129" s="1471" t="e">
        <f t="shared" ref="J129:J148" si="25">SUM(H129/E129*100)</f>
        <v>#DIV/0!</v>
      </c>
      <c r="K129" s="1501"/>
    </row>
    <row r="130" spans="1:11" ht="15.75" hidden="1" customHeight="1" x14ac:dyDescent="0.25">
      <c r="A130" s="214"/>
      <c r="B130" s="215"/>
      <c r="C130" s="507"/>
      <c r="D130" s="180"/>
      <c r="E130" s="190"/>
      <c r="F130" s="190"/>
      <c r="G130" s="463"/>
      <c r="H130" s="190"/>
      <c r="I130" s="191"/>
      <c r="J130" s="463"/>
      <c r="K130" s="180"/>
    </row>
    <row r="131" spans="1:11" ht="12.75" hidden="1" customHeight="1" x14ac:dyDescent="0.25">
      <c r="A131" s="214"/>
      <c r="B131" s="215"/>
      <c r="C131" s="187">
        <v>3117</v>
      </c>
      <c r="D131" s="180" t="s">
        <v>157</v>
      </c>
      <c r="E131" s="190"/>
      <c r="F131" s="190"/>
      <c r="G131" s="463" t="e">
        <f t="shared" si="24"/>
        <v>#DIV/0!</v>
      </c>
      <c r="H131" s="190"/>
      <c r="I131" s="191" t="e">
        <f t="shared" si="20"/>
        <v>#DIV/0!</v>
      </c>
      <c r="J131" s="463" t="e">
        <f t="shared" si="25"/>
        <v>#DIV/0!</v>
      </c>
      <c r="K131" s="180"/>
    </row>
    <row r="132" spans="1:11" ht="13.8" hidden="1" x14ac:dyDescent="0.25">
      <c r="A132" s="214"/>
      <c r="B132" s="215"/>
      <c r="C132" s="187">
        <v>3119</v>
      </c>
      <c r="D132" s="180" t="s">
        <v>157</v>
      </c>
      <c r="E132" s="280"/>
      <c r="F132" s="329"/>
      <c r="G132" s="469" t="e">
        <f t="shared" si="24"/>
        <v>#DIV/0!</v>
      </c>
      <c r="H132" s="329"/>
      <c r="I132" s="264" t="e">
        <f t="shared" ref="I132:I148" si="26">SUM(H132/F132*100)</f>
        <v>#DIV/0!</v>
      </c>
      <c r="J132" s="469" t="e">
        <f t="shared" si="25"/>
        <v>#DIV/0!</v>
      </c>
      <c r="K132" s="306"/>
    </row>
    <row r="133" spans="1:11" ht="13.8" hidden="1" x14ac:dyDescent="0.25">
      <c r="A133" s="214"/>
      <c r="B133" s="215"/>
      <c r="C133" s="385">
        <v>4017</v>
      </c>
      <c r="D133" s="279" t="s">
        <v>39</v>
      </c>
      <c r="E133" s="280"/>
      <c r="F133" s="280"/>
      <c r="G133" s="469" t="e">
        <f t="shared" si="24"/>
        <v>#DIV/0!</v>
      </c>
      <c r="H133" s="329"/>
      <c r="I133" s="264" t="e">
        <f t="shared" si="26"/>
        <v>#DIV/0!</v>
      </c>
      <c r="J133" s="469" t="e">
        <f t="shared" si="25"/>
        <v>#DIV/0!</v>
      </c>
      <c r="K133" s="306"/>
    </row>
    <row r="134" spans="1:11" ht="13.8" hidden="1" x14ac:dyDescent="0.25">
      <c r="A134" s="214"/>
      <c r="B134" s="215"/>
      <c r="C134" s="385">
        <v>4019</v>
      </c>
      <c r="D134" s="180" t="s">
        <v>39</v>
      </c>
      <c r="E134" s="181"/>
      <c r="F134" s="181"/>
      <c r="G134" s="463" t="e">
        <f t="shared" si="24"/>
        <v>#DIV/0!</v>
      </c>
      <c r="H134" s="329"/>
      <c r="I134" s="191" t="e">
        <f t="shared" si="26"/>
        <v>#DIV/0!</v>
      </c>
      <c r="J134" s="463" t="e">
        <f t="shared" si="25"/>
        <v>#DIV/0!</v>
      </c>
      <c r="K134" s="270"/>
    </row>
    <row r="135" spans="1:11" ht="13.8" hidden="1" x14ac:dyDescent="0.25">
      <c r="A135" s="214"/>
      <c r="B135" s="215"/>
      <c r="C135" s="187">
        <v>4047</v>
      </c>
      <c r="D135" s="180" t="s">
        <v>41</v>
      </c>
      <c r="E135" s="181"/>
      <c r="F135" s="181"/>
      <c r="G135" s="463" t="e">
        <f t="shared" si="24"/>
        <v>#DIV/0!</v>
      </c>
      <c r="H135" s="190"/>
      <c r="I135" s="191" t="e">
        <f t="shared" si="26"/>
        <v>#DIV/0!</v>
      </c>
      <c r="J135" s="463" t="e">
        <f t="shared" si="25"/>
        <v>#DIV/0!</v>
      </c>
      <c r="K135" s="270"/>
    </row>
    <row r="136" spans="1:11" ht="13.8" hidden="1" x14ac:dyDescent="0.25">
      <c r="A136" s="214"/>
      <c r="B136" s="215"/>
      <c r="C136" s="187">
        <v>4049</v>
      </c>
      <c r="D136" s="180" t="s">
        <v>41</v>
      </c>
      <c r="E136" s="181"/>
      <c r="F136" s="181"/>
      <c r="G136" s="463" t="e">
        <f t="shared" si="24"/>
        <v>#DIV/0!</v>
      </c>
      <c r="H136" s="190"/>
      <c r="I136" s="191" t="e">
        <f t="shared" si="26"/>
        <v>#DIV/0!</v>
      </c>
      <c r="J136" s="463" t="e">
        <f t="shared" si="25"/>
        <v>#DIV/0!</v>
      </c>
      <c r="K136" s="270"/>
    </row>
    <row r="137" spans="1:11" ht="13.8" hidden="1" x14ac:dyDescent="0.25">
      <c r="A137" s="214"/>
      <c r="B137" s="215"/>
      <c r="C137" s="187">
        <v>4117</v>
      </c>
      <c r="D137" s="180" t="s">
        <v>42</v>
      </c>
      <c r="E137" s="181"/>
      <c r="F137" s="181"/>
      <c r="G137" s="463" t="e">
        <f t="shared" si="24"/>
        <v>#DIV/0!</v>
      </c>
      <c r="H137" s="190"/>
      <c r="I137" s="191" t="e">
        <f t="shared" si="26"/>
        <v>#DIV/0!</v>
      </c>
      <c r="J137" s="463" t="e">
        <f t="shared" si="25"/>
        <v>#DIV/0!</v>
      </c>
      <c r="K137" s="190"/>
    </row>
    <row r="138" spans="1:11" ht="13.8" hidden="1" x14ac:dyDescent="0.25">
      <c r="A138" s="214"/>
      <c r="B138" s="215"/>
      <c r="C138" s="187">
        <v>4119</v>
      </c>
      <c r="D138" s="180" t="s">
        <v>42</v>
      </c>
      <c r="E138" s="181"/>
      <c r="F138" s="181"/>
      <c r="G138" s="463" t="e">
        <f t="shared" si="24"/>
        <v>#DIV/0!</v>
      </c>
      <c r="H138" s="190"/>
      <c r="I138" s="191" t="e">
        <f t="shared" si="26"/>
        <v>#DIV/0!</v>
      </c>
      <c r="J138" s="463" t="e">
        <f t="shared" si="25"/>
        <v>#DIV/0!</v>
      </c>
      <c r="K138" s="190"/>
    </row>
    <row r="139" spans="1:11" ht="13.8" hidden="1" x14ac:dyDescent="0.25">
      <c r="A139" s="214"/>
      <c r="B139" s="215"/>
      <c r="C139" s="187">
        <v>4127</v>
      </c>
      <c r="D139" s="180" t="s">
        <v>43</v>
      </c>
      <c r="E139" s="181"/>
      <c r="F139" s="181"/>
      <c r="G139" s="463" t="e">
        <f t="shared" si="24"/>
        <v>#DIV/0!</v>
      </c>
      <c r="H139" s="190"/>
      <c r="I139" s="191" t="e">
        <f t="shared" si="26"/>
        <v>#DIV/0!</v>
      </c>
      <c r="J139" s="463" t="e">
        <f t="shared" si="25"/>
        <v>#DIV/0!</v>
      </c>
      <c r="K139" s="270"/>
    </row>
    <row r="140" spans="1:11" ht="13.8" hidden="1" x14ac:dyDescent="0.25">
      <c r="A140" s="214"/>
      <c r="B140" s="215"/>
      <c r="C140" s="379">
        <v>4129</v>
      </c>
      <c r="D140" s="380" t="s">
        <v>43</v>
      </c>
      <c r="E140" s="381"/>
      <c r="F140" s="381"/>
      <c r="G140" s="544" t="e">
        <f t="shared" si="24"/>
        <v>#DIV/0!</v>
      </c>
      <c r="H140" s="597"/>
      <c r="I140" s="545" t="e">
        <f t="shared" si="26"/>
        <v>#DIV/0!</v>
      </c>
      <c r="J140" s="544" t="e">
        <f t="shared" si="25"/>
        <v>#DIV/0!</v>
      </c>
      <c r="K140" s="649"/>
    </row>
    <row r="141" spans="1:11" ht="13.8" hidden="1" x14ac:dyDescent="0.25">
      <c r="A141" s="214"/>
      <c r="B141" s="215"/>
      <c r="C141" s="385">
        <v>4287</v>
      </c>
      <c r="D141" s="279" t="s">
        <v>48</v>
      </c>
      <c r="E141" s="280"/>
      <c r="F141" s="329"/>
      <c r="G141" s="469" t="e">
        <f t="shared" si="24"/>
        <v>#DIV/0!</v>
      </c>
      <c r="H141" s="329"/>
      <c r="I141" s="264" t="e">
        <f t="shared" si="26"/>
        <v>#DIV/0!</v>
      </c>
      <c r="J141" s="469" t="e">
        <f t="shared" si="25"/>
        <v>#DIV/0!</v>
      </c>
      <c r="K141" s="306"/>
    </row>
    <row r="142" spans="1:11" ht="13.8" hidden="1" x14ac:dyDescent="0.25">
      <c r="A142" s="214"/>
      <c r="B142" s="215"/>
      <c r="C142" s="187">
        <v>4289</v>
      </c>
      <c r="D142" s="180" t="s">
        <v>48</v>
      </c>
      <c r="E142" s="181"/>
      <c r="F142" s="190"/>
      <c r="G142" s="463" t="e">
        <f t="shared" si="24"/>
        <v>#DIV/0!</v>
      </c>
      <c r="H142" s="190"/>
      <c r="I142" s="191" t="e">
        <f t="shared" si="26"/>
        <v>#DIV/0!</v>
      </c>
      <c r="J142" s="463" t="e">
        <f t="shared" si="25"/>
        <v>#DIV/0!</v>
      </c>
      <c r="K142" s="270"/>
    </row>
    <row r="143" spans="1:11" ht="13.8" hidden="1" x14ac:dyDescent="0.25">
      <c r="A143" s="214"/>
      <c r="B143" s="215"/>
      <c r="C143" s="187">
        <v>4307</v>
      </c>
      <c r="D143" s="194" t="s">
        <v>22</v>
      </c>
      <c r="E143" s="181"/>
      <c r="F143" s="190"/>
      <c r="G143" s="463" t="e">
        <f t="shared" si="24"/>
        <v>#DIV/0!</v>
      </c>
      <c r="H143" s="190"/>
      <c r="I143" s="191" t="e">
        <f t="shared" si="26"/>
        <v>#DIV/0!</v>
      </c>
      <c r="J143" s="463" t="e">
        <f t="shared" si="25"/>
        <v>#DIV/0!</v>
      </c>
      <c r="K143" s="270"/>
    </row>
    <row r="144" spans="1:11" ht="13.8" hidden="1" x14ac:dyDescent="0.25">
      <c r="A144" s="214"/>
      <c r="B144" s="215"/>
      <c r="C144" s="187">
        <v>4309</v>
      </c>
      <c r="D144" s="194" t="s">
        <v>22</v>
      </c>
      <c r="E144" s="181"/>
      <c r="F144" s="190"/>
      <c r="G144" s="463" t="e">
        <f t="shared" si="24"/>
        <v>#DIV/0!</v>
      </c>
      <c r="H144" s="190"/>
      <c r="I144" s="191" t="e">
        <f t="shared" si="26"/>
        <v>#DIV/0!</v>
      </c>
      <c r="J144" s="463" t="e">
        <f t="shared" si="25"/>
        <v>#DIV/0!</v>
      </c>
      <c r="K144" s="270"/>
    </row>
    <row r="145" spans="1:11" ht="13.8" hidden="1" x14ac:dyDescent="0.25">
      <c r="A145" s="214"/>
      <c r="B145" s="215"/>
      <c r="C145" s="187">
        <v>4417</v>
      </c>
      <c r="D145" s="180" t="s">
        <v>54</v>
      </c>
      <c r="E145" s="167"/>
      <c r="F145" s="167"/>
      <c r="G145" s="535" t="e">
        <f t="shared" si="24"/>
        <v>#DIV/0!</v>
      </c>
      <c r="H145" s="167"/>
      <c r="I145" s="168" t="e">
        <f t="shared" si="26"/>
        <v>#DIV/0!</v>
      </c>
      <c r="J145" s="535" t="e">
        <f t="shared" si="25"/>
        <v>#DIV/0!</v>
      </c>
      <c r="K145" s="310"/>
    </row>
    <row r="146" spans="1:11" ht="34.5" hidden="1" customHeight="1" x14ac:dyDescent="0.25">
      <c r="A146" s="622"/>
      <c r="B146" s="623"/>
      <c r="C146" s="163">
        <v>4707</v>
      </c>
      <c r="D146" s="164" t="s">
        <v>60</v>
      </c>
      <c r="E146" s="624"/>
      <c r="F146" s="624"/>
      <c r="G146" s="625" t="e">
        <f t="shared" si="24"/>
        <v>#DIV/0!</v>
      </c>
      <c r="H146" s="626"/>
      <c r="I146" s="625" t="e">
        <f t="shared" si="26"/>
        <v>#DIV/0!</v>
      </c>
      <c r="J146" s="625" t="e">
        <f t="shared" si="25"/>
        <v>#DIV/0!</v>
      </c>
      <c r="K146" s="1255"/>
    </row>
    <row r="147" spans="1:11" ht="30" hidden="1" customHeight="1" x14ac:dyDescent="0.25">
      <c r="A147" s="627"/>
      <c r="B147" s="623"/>
      <c r="C147" s="163">
        <v>4709</v>
      </c>
      <c r="D147" s="164" t="s">
        <v>60</v>
      </c>
      <c r="E147" s="628"/>
      <c r="F147" s="628"/>
      <c r="G147" s="629"/>
      <c r="H147" s="630"/>
      <c r="I147" s="629"/>
      <c r="J147" s="629"/>
      <c r="K147" s="1256"/>
    </row>
    <row r="148" spans="1:11" ht="13.8" hidden="1" x14ac:dyDescent="0.25">
      <c r="A148" s="623"/>
      <c r="B148" s="623"/>
      <c r="C148" s="56"/>
      <c r="D148" s="631"/>
      <c r="E148" s="632"/>
      <c r="F148" s="632"/>
      <c r="G148" s="633" t="e">
        <f t="shared" si="24"/>
        <v>#DIV/0!</v>
      </c>
      <c r="H148" s="632"/>
      <c r="I148" s="633" t="e">
        <f t="shared" si="26"/>
        <v>#DIV/0!</v>
      </c>
      <c r="J148" s="633" t="e">
        <f t="shared" si="25"/>
        <v>#DIV/0!</v>
      </c>
      <c r="K148" s="1257"/>
    </row>
    <row r="149" spans="1:11" ht="13.8" hidden="1" x14ac:dyDescent="0.25">
      <c r="A149" s="623"/>
      <c r="B149" s="623"/>
      <c r="C149" s="619"/>
      <c r="D149" s="399" t="s">
        <v>137</v>
      </c>
      <c r="E149" s="399">
        <f>SUM(E150)</f>
        <v>0</v>
      </c>
      <c r="F149" s="399">
        <f>SUM(F150)</f>
        <v>0</v>
      </c>
      <c r="G149" s="399"/>
      <c r="H149" s="399"/>
      <c r="I149" s="399"/>
      <c r="J149" s="399"/>
      <c r="K149" s="1258"/>
    </row>
    <row r="150" spans="1:11" ht="69" hidden="1" x14ac:dyDescent="0.25">
      <c r="A150" s="623"/>
      <c r="B150" s="623"/>
      <c r="C150" s="1231">
        <v>2910</v>
      </c>
      <c r="D150" s="1232" t="s">
        <v>212</v>
      </c>
      <c r="E150" s="1233"/>
      <c r="F150" s="1233"/>
      <c r="G150" s="1233"/>
      <c r="H150" s="1233"/>
      <c r="I150" s="1233"/>
      <c r="J150" s="1233"/>
      <c r="K150" s="1259"/>
    </row>
    <row r="151" spans="1:11" ht="13.8" hidden="1" x14ac:dyDescent="0.25">
      <c r="A151" s="623"/>
      <c r="B151" s="623"/>
      <c r="C151" s="1238"/>
      <c r="D151" s="1239" t="s">
        <v>140</v>
      </c>
      <c r="E151" s="1240">
        <f>SUM(E152:E157)</f>
        <v>0</v>
      </c>
      <c r="F151" s="1240">
        <f>SUM(F152:F157)</f>
        <v>0</v>
      </c>
      <c r="G151" s="1241" t="e">
        <f t="shared" ref="G151" si="27">SUM(F151/E151*100)</f>
        <v>#DIV/0!</v>
      </c>
      <c r="H151" s="1291">
        <f>SUM(H152:H157)</f>
        <v>0</v>
      </c>
      <c r="I151" s="1242" t="e">
        <f>SUM(H151/F151*100)</f>
        <v>#DIV/0!</v>
      </c>
      <c r="J151" s="1243" t="e">
        <f t="shared" ref="J151" si="28">SUM(H151/E151*100)</f>
        <v>#DIV/0!</v>
      </c>
      <c r="K151" s="1258"/>
    </row>
    <row r="152" spans="1:11" ht="13.8" hidden="1" x14ac:dyDescent="0.25">
      <c r="A152" s="623"/>
      <c r="B152" s="623"/>
      <c r="C152" s="1234">
        <v>4179</v>
      </c>
      <c r="D152" s="1056" t="s">
        <v>45</v>
      </c>
      <c r="E152" s="1235"/>
      <c r="F152" s="1235"/>
      <c r="G152" s="1236" t="e">
        <f t="shared" ref="G152:G157" si="29">SUM(F152/E152*100)</f>
        <v>#DIV/0!</v>
      </c>
      <c r="H152" s="1279"/>
      <c r="I152" s="1237" t="e">
        <f t="shared" ref="I152:I157" si="30">SUM(H152/F152*100)</f>
        <v>#DIV/0!</v>
      </c>
      <c r="J152" s="1236" t="e">
        <f t="shared" ref="J152:J157" si="31">SUM(H152/E152*100)</f>
        <v>#DIV/0!</v>
      </c>
      <c r="K152" s="1260"/>
    </row>
    <row r="153" spans="1:11" ht="13.8" hidden="1" x14ac:dyDescent="0.25">
      <c r="A153" s="623"/>
      <c r="B153" s="623"/>
      <c r="C153" s="1286">
        <v>4217</v>
      </c>
      <c r="D153" s="741" t="s">
        <v>31</v>
      </c>
      <c r="E153" s="1287"/>
      <c r="F153" s="1287"/>
      <c r="G153" s="1288"/>
      <c r="H153" s="1292"/>
      <c r="I153" s="1289"/>
      <c r="J153" s="1288"/>
      <c r="K153" s="1290"/>
    </row>
    <row r="154" spans="1:11" ht="13.8" hidden="1" x14ac:dyDescent="0.25">
      <c r="A154" s="623"/>
      <c r="B154" s="623"/>
      <c r="C154" s="1286">
        <v>4219</v>
      </c>
      <c r="D154" s="741" t="s">
        <v>31</v>
      </c>
      <c r="E154" s="1287"/>
      <c r="F154" s="1287"/>
      <c r="G154" s="1288"/>
      <c r="H154" s="1292"/>
      <c r="I154" s="1289"/>
      <c r="J154" s="1288"/>
      <c r="K154" s="1290"/>
    </row>
    <row r="155" spans="1:11" ht="13.8" hidden="1" x14ac:dyDescent="0.25">
      <c r="A155" s="623"/>
      <c r="B155" s="623"/>
      <c r="C155" s="1286">
        <v>4277</v>
      </c>
      <c r="D155" s="180" t="s">
        <v>47</v>
      </c>
      <c r="E155" s="1287"/>
      <c r="F155" s="1287"/>
      <c r="G155" s="1288"/>
      <c r="H155" s="1292"/>
      <c r="I155" s="1289"/>
      <c r="J155" s="1288"/>
      <c r="K155" s="1290"/>
    </row>
    <row r="156" spans="1:11" ht="13.8" hidden="1" x14ac:dyDescent="0.25">
      <c r="A156" s="623"/>
      <c r="B156" s="623"/>
      <c r="C156" s="1286">
        <v>4279</v>
      </c>
      <c r="D156" s="180" t="s">
        <v>47</v>
      </c>
      <c r="E156" s="1287"/>
      <c r="F156" s="1287"/>
      <c r="G156" s="1288"/>
      <c r="H156" s="1292"/>
      <c r="I156" s="1289"/>
      <c r="J156" s="1288"/>
      <c r="K156" s="1290"/>
    </row>
    <row r="157" spans="1:11" ht="13.8" hidden="1" x14ac:dyDescent="0.25">
      <c r="A157" s="1222"/>
      <c r="B157" s="1222"/>
      <c r="C157" s="1223">
        <v>4309</v>
      </c>
      <c r="D157" s="1224" t="s">
        <v>22</v>
      </c>
      <c r="E157" s="1225"/>
      <c r="F157" s="1225"/>
      <c r="G157" s="1226" t="e">
        <f t="shared" si="29"/>
        <v>#DIV/0!</v>
      </c>
      <c r="H157" s="1293"/>
      <c r="I157" s="1227" t="e">
        <f t="shared" si="30"/>
        <v>#DIV/0!</v>
      </c>
      <c r="J157" s="1226" t="e">
        <f t="shared" si="31"/>
        <v>#DIV/0!</v>
      </c>
      <c r="K157" s="1261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2" manualBreakCount="2">
    <brk id="36" max="10" man="1"/>
    <brk id="113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view="pageBreakPreview" zoomScale="90" zoomScaleNormal="100" zoomScaleSheetLayoutView="90" workbookViewId="0">
      <pane xSplit="3" ySplit="9" topLeftCell="D29" activePane="bottomRight" state="frozen"/>
      <selection pane="topRight" activeCell="D1" sqref="D1"/>
      <selection pane="bottomLeft" activeCell="A10" sqref="A10"/>
      <selection pane="bottomRight" activeCell="D125" sqref="D125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4.6640625" style="3" customWidth="1"/>
    <col min="5" max="5" width="14.6640625" style="3" customWidth="1"/>
    <col min="6" max="6" width="14.6640625" style="1" customWidth="1"/>
    <col min="7" max="7" width="9.3320312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2"/>
      <c r="K3" s="49"/>
    </row>
    <row r="4" spans="1:11" ht="13.8" x14ac:dyDescent="0.25">
      <c r="A4" s="49"/>
      <c r="B4" s="49"/>
      <c r="C4" s="50"/>
      <c r="D4" s="99" t="s">
        <v>284</v>
      </c>
      <c r="E4" s="99"/>
      <c r="F4" s="49"/>
      <c r="G4" s="49"/>
      <c r="H4" s="49"/>
      <c r="I4" s="49"/>
      <c r="J4" s="52"/>
      <c r="K4" s="49"/>
    </row>
    <row r="5" spans="1:11" ht="13.8" x14ac:dyDescent="0.25">
      <c r="A5" s="638"/>
      <c r="B5" s="100"/>
      <c r="C5" s="59"/>
      <c r="D5" s="1824" t="s">
        <v>32</v>
      </c>
      <c r="E5" s="60" t="s">
        <v>2</v>
      </c>
      <c r="F5" s="61" t="s">
        <v>3</v>
      </c>
      <c r="G5" s="61" t="s">
        <v>4</v>
      </c>
      <c r="H5" s="61" t="s">
        <v>5</v>
      </c>
      <c r="I5" s="61" t="s">
        <v>4</v>
      </c>
      <c r="J5" s="61" t="s">
        <v>4</v>
      </c>
      <c r="K5" s="62"/>
    </row>
    <row r="6" spans="1:11" ht="13.8" x14ac:dyDescent="0.25">
      <c r="A6" s="639" t="s">
        <v>6</v>
      </c>
      <c r="B6" s="65" t="s">
        <v>7</v>
      </c>
      <c r="C6" s="65" t="s">
        <v>8</v>
      </c>
      <c r="D6" s="1824"/>
      <c r="E6" s="66" t="s">
        <v>9</v>
      </c>
      <c r="F6" s="67" t="s">
        <v>10</v>
      </c>
      <c r="G6" s="68" t="s">
        <v>11</v>
      </c>
      <c r="H6" s="67" t="s">
        <v>12</v>
      </c>
      <c r="I6" s="68" t="s">
        <v>13</v>
      </c>
      <c r="J6" s="68" t="s">
        <v>14</v>
      </c>
      <c r="K6" s="69" t="s">
        <v>15</v>
      </c>
    </row>
    <row r="7" spans="1:11" ht="13.8" x14ac:dyDescent="0.25">
      <c r="A7" s="640"/>
      <c r="B7" s="65"/>
      <c r="C7" s="65"/>
      <c r="D7" s="1824"/>
      <c r="E7" s="66" t="s">
        <v>247</v>
      </c>
      <c r="F7" s="67" t="s">
        <v>265</v>
      </c>
      <c r="G7" s="67" t="s">
        <v>16</v>
      </c>
      <c r="H7" s="67" t="s">
        <v>266</v>
      </c>
      <c r="I7" s="67" t="s">
        <v>16</v>
      </c>
      <c r="J7" s="67" t="s">
        <v>16</v>
      </c>
      <c r="K7" s="70"/>
    </row>
    <row r="8" spans="1:11" s="7" customFormat="1" ht="10.5" customHeight="1" thickTop="1" thickBot="1" x14ac:dyDescent="0.3">
      <c r="A8" s="641">
        <v>1</v>
      </c>
      <c r="B8" s="73">
        <v>2</v>
      </c>
      <c r="C8" s="73">
        <v>3</v>
      </c>
      <c r="D8" s="73">
        <v>4</v>
      </c>
      <c r="E8" s="74">
        <v>5</v>
      </c>
      <c r="F8" s="73">
        <v>6</v>
      </c>
      <c r="G8" s="73">
        <v>7</v>
      </c>
      <c r="H8" s="73">
        <v>8</v>
      </c>
      <c r="I8" s="73">
        <v>9</v>
      </c>
      <c r="J8" s="73">
        <v>10</v>
      </c>
      <c r="K8" s="75">
        <v>11</v>
      </c>
    </row>
    <row r="9" spans="1:11" s="20" customFormat="1" ht="18.75" customHeight="1" thickTop="1" thickBot="1" x14ac:dyDescent="0.3">
      <c r="A9" s="368">
        <v>854</v>
      </c>
      <c r="B9" s="527"/>
      <c r="C9" s="527"/>
      <c r="D9" s="432" t="s">
        <v>175</v>
      </c>
      <c r="E9" s="43">
        <f>SUM(E10+E46+E70+E92+E118+E94+E121+E135+E38+E113)</f>
        <v>3997189</v>
      </c>
      <c r="F9" s="43">
        <f>SUM(F10+F46+F70+F92+F118+F94+F121+F135+F38+F113)</f>
        <v>3997189</v>
      </c>
      <c r="G9" s="45">
        <f t="shared" ref="G9:G95" si="0">SUM(F9/E9*100)</f>
        <v>100</v>
      </c>
      <c r="H9" s="44">
        <f>SUM(H10+H46+H70+H92+H118+H94+H121+H135+H38+H113)</f>
        <v>4762997</v>
      </c>
      <c r="I9" s="636">
        <f t="shared" ref="I9:I70" si="1">SUM(H9/F9*100)</f>
        <v>119.15866375095099</v>
      </c>
      <c r="J9" s="636">
        <f t="shared" ref="J9:J94" si="2">SUM(H9/E9*100)</f>
        <v>119.15866375095099</v>
      </c>
      <c r="K9" s="637"/>
    </row>
    <row r="10" spans="1:11" s="9" customFormat="1" ht="15" customHeight="1" x14ac:dyDescent="0.25">
      <c r="A10" s="674"/>
      <c r="B10" s="98">
        <v>85403</v>
      </c>
      <c r="C10" s="98"/>
      <c r="D10" s="154" t="s">
        <v>176</v>
      </c>
      <c r="E10" s="88">
        <f>SUM(E11+E33)</f>
        <v>2168820</v>
      </c>
      <c r="F10" s="88">
        <f>SUM(F11+F33)</f>
        <v>2168820</v>
      </c>
      <c r="G10" s="89">
        <f t="shared" si="0"/>
        <v>100</v>
      </c>
      <c r="H10" s="90">
        <f>SUM(H11+H33)</f>
        <v>2868758</v>
      </c>
      <c r="I10" s="92">
        <f t="shared" si="1"/>
        <v>132.27275661419574</v>
      </c>
      <c r="J10" s="92">
        <f t="shared" si="2"/>
        <v>132.27275661419574</v>
      </c>
      <c r="K10" s="274"/>
    </row>
    <row r="11" spans="1:11" s="9" customFormat="1" ht="15" customHeight="1" x14ac:dyDescent="0.25">
      <c r="A11" s="368"/>
      <c r="B11" s="95"/>
      <c r="C11" s="230"/>
      <c r="D11" s="120" t="s">
        <v>135</v>
      </c>
      <c r="E11" s="146">
        <f t="shared" ref="E11:F11" si="3">SUM(E12:E32)</f>
        <v>2088167</v>
      </c>
      <c r="F11" s="146">
        <f t="shared" si="3"/>
        <v>2088167</v>
      </c>
      <c r="G11" s="145">
        <f t="shared" si="0"/>
        <v>100</v>
      </c>
      <c r="H11" s="146">
        <f>SUM(H12:H32)</f>
        <v>2844252</v>
      </c>
      <c r="I11" s="147">
        <f t="shared" si="1"/>
        <v>136.20807148087292</v>
      </c>
      <c r="J11" s="147">
        <f t="shared" si="2"/>
        <v>136.20807148087292</v>
      </c>
      <c r="K11" s="228"/>
    </row>
    <row r="12" spans="1:11" s="9" customFormat="1" ht="12.75" customHeight="1" x14ac:dyDescent="0.25">
      <c r="A12" s="374"/>
      <c r="B12" s="155"/>
      <c r="C12" s="105">
        <v>3020</v>
      </c>
      <c r="D12" s="122" t="s">
        <v>37</v>
      </c>
      <c r="E12" s="123">
        <v>4250</v>
      </c>
      <c r="F12" s="123">
        <v>4250</v>
      </c>
      <c r="G12" s="124">
        <f t="shared" si="0"/>
        <v>100</v>
      </c>
      <c r="H12" s="125">
        <v>4250</v>
      </c>
      <c r="I12" s="126">
        <f t="shared" si="1"/>
        <v>100</v>
      </c>
      <c r="J12" s="126">
        <f t="shared" si="2"/>
        <v>100</v>
      </c>
      <c r="K12" s="489"/>
    </row>
    <row r="13" spans="1:11" ht="12.75" customHeight="1" x14ac:dyDescent="0.25">
      <c r="A13" s="374"/>
      <c r="B13" s="155"/>
      <c r="C13" s="187">
        <v>4010</v>
      </c>
      <c r="D13" s="180" t="s">
        <v>39</v>
      </c>
      <c r="E13" s="181">
        <v>1292345</v>
      </c>
      <c r="F13" s="181">
        <v>1292345</v>
      </c>
      <c r="G13" s="182">
        <f t="shared" si="0"/>
        <v>100</v>
      </c>
      <c r="H13" s="181">
        <v>1382003</v>
      </c>
      <c r="I13" s="182">
        <f t="shared" si="1"/>
        <v>106.9376211460562</v>
      </c>
      <c r="J13" s="182">
        <f t="shared" si="2"/>
        <v>106.9376211460562</v>
      </c>
      <c r="K13" s="184"/>
    </row>
    <row r="14" spans="1:11" ht="12.75" customHeight="1" x14ac:dyDescent="0.25">
      <c r="A14" s="374"/>
      <c r="B14" s="155"/>
      <c r="C14" s="187">
        <v>4040</v>
      </c>
      <c r="D14" s="180" t="s">
        <v>41</v>
      </c>
      <c r="E14" s="181">
        <v>86762</v>
      </c>
      <c r="F14" s="181">
        <v>86762</v>
      </c>
      <c r="G14" s="182">
        <f t="shared" si="0"/>
        <v>100</v>
      </c>
      <c r="H14" s="181">
        <v>126600</v>
      </c>
      <c r="I14" s="182">
        <f t="shared" si="1"/>
        <v>145.91641502040065</v>
      </c>
      <c r="J14" s="182">
        <f t="shared" si="2"/>
        <v>145.91641502040065</v>
      </c>
      <c r="K14" s="184"/>
    </row>
    <row r="15" spans="1:11" ht="12.75" customHeight="1" x14ac:dyDescent="0.25">
      <c r="A15" s="374"/>
      <c r="B15" s="155"/>
      <c r="C15" s="187">
        <v>4110</v>
      </c>
      <c r="D15" s="180" t="s">
        <v>42</v>
      </c>
      <c r="E15" s="181">
        <v>222280</v>
      </c>
      <c r="F15" s="181">
        <v>222280</v>
      </c>
      <c r="G15" s="182">
        <f t="shared" si="0"/>
        <v>100</v>
      </c>
      <c r="H15" s="181">
        <v>263400</v>
      </c>
      <c r="I15" s="182">
        <f t="shared" si="1"/>
        <v>118.49919021054527</v>
      </c>
      <c r="J15" s="182">
        <f t="shared" si="2"/>
        <v>118.49919021054527</v>
      </c>
      <c r="K15" s="184"/>
    </row>
    <row r="16" spans="1:11" ht="12.75" customHeight="1" x14ac:dyDescent="0.25">
      <c r="A16" s="374"/>
      <c r="B16" s="155"/>
      <c r="C16" s="187">
        <v>4120</v>
      </c>
      <c r="D16" s="180" t="s">
        <v>43</v>
      </c>
      <c r="E16" s="181">
        <v>33115</v>
      </c>
      <c r="F16" s="181">
        <v>33115</v>
      </c>
      <c r="G16" s="182">
        <f t="shared" si="0"/>
        <v>100</v>
      </c>
      <c r="H16" s="181">
        <v>37000</v>
      </c>
      <c r="I16" s="182">
        <f t="shared" si="1"/>
        <v>111.73184357541899</v>
      </c>
      <c r="J16" s="182">
        <f t="shared" si="2"/>
        <v>111.73184357541899</v>
      </c>
      <c r="K16" s="184"/>
    </row>
    <row r="17" spans="1:11" ht="12.75" customHeight="1" x14ac:dyDescent="0.25">
      <c r="A17" s="374"/>
      <c r="B17" s="155"/>
      <c r="C17" s="187">
        <v>4170</v>
      </c>
      <c r="D17" s="180" t="s">
        <v>45</v>
      </c>
      <c r="E17" s="181">
        <v>3695</v>
      </c>
      <c r="F17" s="181">
        <v>3695</v>
      </c>
      <c r="G17" s="182">
        <f t="shared" si="0"/>
        <v>100</v>
      </c>
      <c r="H17" s="181">
        <v>3695</v>
      </c>
      <c r="I17" s="616">
        <f t="shared" si="1"/>
        <v>100</v>
      </c>
      <c r="J17" s="182">
        <f t="shared" si="2"/>
        <v>100</v>
      </c>
      <c r="K17" s="184"/>
    </row>
    <row r="18" spans="1:11" ht="12.75" customHeight="1" x14ac:dyDescent="0.25">
      <c r="A18" s="374"/>
      <c r="B18" s="155"/>
      <c r="C18" s="187">
        <v>4210</v>
      </c>
      <c r="D18" s="180" t="s">
        <v>31</v>
      </c>
      <c r="E18" s="181">
        <v>72405</v>
      </c>
      <c r="F18" s="181">
        <v>72405</v>
      </c>
      <c r="G18" s="182">
        <f t="shared" si="0"/>
        <v>100</v>
      </c>
      <c r="H18" s="181">
        <v>72405</v>
      </c>
      <c r="I18" s="182">
        <f t="shared" si="1"/>
        <v>100</v>
      </c>
      <c r="J18" s="182">
        <f t="shared" si="2"/>
        <v>100</v>
      </c>
      <c r="K18" s="184"/>
    </row>
    <row r="19" spans="1:11" ht="12.75" customHeight="1" x14ac:dyDescent="0.25">
      <c r="A19" s="374"/>
      <c r="B19" s="155"/>
      <c r="C19" s="187">
        <v>4220</v>
      </c>
      <c r="D19" s="270" t="s">
        <v>158</v>
      </c>
      <c r="E19" s="181">
        <v>1080</v>
      </c>
      <c r="F19" s="181">
        <v>1080</v>
      </c>
      <c r="G19" s="182">
        <f t="shared" si="0"/>
        <v>100</v>
      </c>
      <c r="H19" s="181">
        <v>1080</v>
      </c>
      <c r="I19" s="182">
        <f t="shared" si="1"/>
        <v>100</v>
      </c>
      <c r="J19" s="182">
        <f t="shared" si="2"/>
        <v>100</v>
      </c>
      <c r="K19" s="184"/>
    </row>
    <row r="20" spans="1:11" ht="12.75" customHeight="1" x14ac:dyDescent="0.25">
      <c r="A20" s="374"/>
      <c r="B20" s="155"/>
      <c r="C20" s="187">
        <v>4240</v>
      </c>
      <c r="D20" s="180" t="s">
        <v>86</v>
      </c>
      <c r="E20" s="181">
        <v>8144</v>
      </c>
      <c r="F20" s="181">
        <v>8144</v>
      </c>
      <c r="G20" s="182">
        <f t="shared" si="0"/>
        <v>100</v>
      </c>
      <c r="H20" s="181">
        <v>8144</v>
      </c>
      <c r="I20" s="182">
        <f t="shared" si="1"/>
        <v>100</v>
      </c>
      <c r="J20" s="182">
        <f t="shared" si="2"/>
        <v>100</v>
      </c>
      <c r="K20" s="184"/>
    </row>
    <row r="21" spans="1:11" ht="12.75" customHeight="1" x14ac:dyDescent="0.25">
      <c r="A21" s="374"/>
      <c r="B21" s="155"/>
      <c r="C21" s="187">
        <v>4260</v>
      </c>
      <c r="D21" s="180" t="s">
        <v>46</v>
      </c>
      <c r="E21" s="181">
        <v>109132</v>
      </c>
      <c r="F21" s="181">
        <v>109132</v>
      </c>
      <c r="G21" s="182">
        <f t="shared" si="0"/>
        <v>100</v>
      </c>
      <c r="H21" s="181">
        <v>109132</v>
      </c>
      <c r="I21" s="182">
        <f t="shared" si="1"/>
        <v>100</v>
      </c>
      <c r="J21" s="182">
        <f t="shared" si="2"/>
        <v>100</v>
      </c>
      <c r="K21" s="184"/>
    </row>
    <row r="22" spans="1:11" ht="12.75" customHeight="1" x14ac:dyDescent="0.25">
      <c r="A22" s="374"/>
      <c r="B22" s="155"/>
      <c r="C22" s="187">
        <v>4270</v>
      </c>
      <c r="D22" s="180" t="s">
        <v>47</v>
      </c>
      <c r="E22" s="181">
        <v>3167</v>
      </c>
      <c r="F22" s="181">
        <v>3167</v>
      </c>
      <c r="G22" s="182">
        <f t="shared" si="0"/>
        <v>100</v>
      </c>
      <c r="H22" s="181">
        <v>3167</v>
      </c>
      <c r="I22" s="182">
        <f t="shared" si="1"/>
        <v>100</v>
      </c>
      <c r="J22" s="182">
        <f t="shared" si="2"/>
        <v>100</v>
      </c>
      <c r="K22" s="184"/>
    </row>
    <row r="23" spans="1:11" ht="12.75" customHeight="1" x14ac:dyDescent="0.25">
      <c r="A23" s="374"/>
      <c r="B23" s="155"/>
      <c r="C23" s="187">
        <v>4280</v>
      </c>
      <c r="D23" s="180" t="s">
        <v>48</v>
      </c>
      <c r="E23" s="181">
        <v>3593</v>
      </c>
      <c r="F23" s="181">
        <v>3593</v>
      </c>
      <c r="G23" s="182">
        <f t="shared" si="0"/>
        <v>100</v>
      </c>
      <c r="H23" s="181">
        <v>1985</v>
      </c>
      <c r="I23" s="182">
        <f t="shared" si="1"/>
        <v>55.246312273865847</v>
      </c>
      <c r="J23" s="182">
        <f t="shared" si="2"/>
        <v>55.246312273865847</v>
      </c>
      <c r="K23" s="184"/>
    </row>
    <row r="24" spans="1:11" ht="12.75" customHeight="1" x14ac:dyDescent="0.25">
      <c r="A24" s="374"/>
      <c r="B24" s="155"/>
      <c r="C24" s="187">
        <v>4300</v>
      </c>
      <c r="D24" s="194" t="s">
        <v>22</v>
      </c>
      <c r="E24" s="181">
        <v>153120</v>
      </c>
      <c r="F24" s="181">
        <v>153120</v>
      </c>
      <c r="G24" s="182">
        <f t="shared" si="0"/>
        <v>100</v>
      </c>
      <c r="H24" s="181">
        <v>154728</v>
      </c>
      <c r="I24" s="182">
        <f t="shared" si="1"/>
        <v>101.0501567398119</v>
      </c>
      <c r="J24" s="182">
        <f t="shared" si="2"/>
        <v>101.0501567398119</v>
      </c>
      <c r="K24" s="184"/>
    </row>
    <row r="25" spans="1:11" ht="15.75" customHeight="1" x14ac:dyDescent="0.25">
      <c r="A25" s="374"/>
      <c r="B25" s="155"/>
      <c r="C25" s="188">
        <v>4360</v>
      </c>
      <c r="D25" s="899" t="s">
        <v>228</v>
      </c>
      <c r="E25" s="190">
        <v>7449</v>
      </c>
      <c r="F25" s="190">
        <v>7449</v>
      </c>
      <c r="G25" s="191">
        <f t="shared" si="0"/>
        <v>100</v>
      </c>
      <c r="H25" s="190">
        <v>7449</v>
      </c>
      <c r="I25" s="191">
        <f t="shared" si="1"/>
        <v>100</v>
      </c>
      <c r="J25" s="191">
        <f t="shared" si="2"/>
        <v>100</v>
      </c>
      <c r="K25" s="193"/>
    </row>
    <row r="26" spans="1:11" ht="12.75" customHeight="1" x14ac:dyDescent="0.25">
      <c r="A26" s="374"/>
      <c r="B26" s="155"/>
      <c r="C26" s="187">
        <v>4410</v>
      </c>
      <c r="D26" s="180" t="s">
        <v>54</v>
      </c>
      <c r="E26" s="181">
        <v>1000</v>
      </c>
      <c r="F26" s="181">
        <v>1000</v>
      </c>
      <c r="G26" s="182">
        <f t="shared" si="0"/>
        <v>100</v>
      </c>
      <c r="H26" s="181">
        <v>1000</v>
      </c>
      <c r="I26" s="182">
        <f t="shared" si="1"/>
        <v>100</v>
      </c>
      <c r="J26" s="182">
        <f t="shared" si="2"/>
        <v>100</v>
      </c>
      <c r="K26" s="184"/>
    </row>
    <row r="27" spans="1:11" ht="12.75" hidden="1" customHeight="1" x14ac:dyDescent="0.25">
      <c r="A27" s="374"/>
      <c r="B27" s="155"/>
      <c r="C27" s="187">
        <v>4430</v>
      </c>
      <c r="D27" s="180" t="s">
        <v>91</v>
      </c>
      <c r="E27" s="181"/>
      <c r="F27" s="181"/>
      <c r="G27" s="182" t="e">
        <f t="shared" si="0"/>
        <v>#DIV/0!</v>
      </c>
      <c r="H27" s="181"/>
      <c r="I27" s="182" t="e">
        <f t="shared" si="1"/>
        <v>#DIV/0!</v>
      </c>
      <c r="J27" s="182" t="e">
        <f t="shared" si="2"/>
        <v>#DIV/0!</v>
      </c>
      <c r="K27" s="184"/>
    </row>
    <row r="28" spans="1:11" ht="12.75" customHeight="1" x14ac:dyDescent="0.25">
      <c r="A28" s="374"/>
      <c r="B28" s="155"/>
      <c r="C28" s="187">
        <v>4440</v>
      </c>
      <c r="D28" s="180" t="s">
        <v>55</v>
      </c>
      <c r="E28" s="181">
        <v>56904</v>
      </c>
      <c r="F28" s="181">
        <v>56904</v>
      </c>
      <c r="G28" s="182">
        <f t="shared" si="0"/>
        <v>100</v>
      </c>
      <c r="H28" s="181">
        <v>58190</v>
      </c>
      <c r="I28" s="182">
        <f t="shared" si="1"/>
        <v>102.25994657669058</v>
      </c>
      <c r="J28" s="182">
        <f t="shared" si="2"/>
        <v>102.25994657669058</v>
      </c>
      <c r="K28" s="184"/>
    </row>
    <row r="29" spans="1:11" ht="12.75" customHeight="1" x14ac:dyDescent="0.25">
      <c r="A29" s="374"/>
      <c r="B29" s="155"/>
      <c r="C29" s="187">
        <v>4610</v>
      </c>
      <c r="D29" s="180" t="s">
        <v>93</v>
      </c>
      <c r="E29" s="181">
        <v>896</v>
      </c>
      <c r="F29" s="181">
        <v>896</v>
      </c>
      <c r="G29" s="182">
        <f t="shared" si="0"/>
        <v>100</v>
      </c>
      <c r="H29" s="181">
        <v>896</v>
      </c>
      <c r="I29" s="182">
        <f t="shared" si="1"/>
        <v>100</v>
      </c>
      <c r="J29" s="182">
        <f t="shared" si="2"/>
        <v>100</v>
      </c>
      <c r="K29" s="184"/>
    </row>
    <row r="30" spans="1:11" ht="35.25" customHeight="1" x14ac:dyDescent="0.25">
      <c r="A30" s="374"/>
      <c r="B30" s="155"/>
      <c r="C30" s="188">
        <v>4700</v>
      </c>
      <c r="D30" s="325" t="s">
        <v>60</v>
      </c>
      <c r="E30" s="190">
        <v>14430</v>
      </c>
      <c r="F30" s="190">
        <v>14430</v>
      </c>
      <c r="G30" s="191">
        <f t="shared" si="0"/>
        <v>100</v>
      </c>
      <c r="H30" s="190">
        <v>14430</v>
      </c>
      <c r="I30" s="191">
        <f t="shared" si="1"/>
        <v>100</v>
      </c>
      <c r="J30" s="191">
        <f t="shared" si="2"/>
        <v>100</v>
      </c>
      <c r="K30" s="184"/>
    </row>
    <row r="31" spans="1:11" ht="12.75" customHeight="1" x14ac:dyDescent="0.25">
      <c r="A31" s="374"/>
      <c r="B31" s="155"/>
      <c r="C31" s="188">
        <v>4780</v>
      </c>
      <c r="D31" s="462" t="s">
        <v>136</v>
      </c>
      <c r="E31" s="190">
        <v>14400</v>
      </c>
      <c r="F31" s="190">
        <v>14400</v>
      </c>
      <c r="G31" s="191">
        <f t="shared" si="0"/>
        <v>100</v>
      </c>
      <c r="H31" s="190">
        <v>16000</v>
      </c>
      <c r="I31" s="191">
        <f t="shared" si="1"/>
        <v>111.11111111111111</v>
      </c>
      <c r="J31" s="191">
        <f t="shared" si="2"/>
        <v>111.11111111111111</v>
      </c>
      <c r="K31" s="193"/>
    </row>
    <row r="32" spans="1:11" ht="16.2" customHeight="1" x14ac:dyDescent="0.25">
      <c r="A32" s="374"/>
      <c r="B32" s="155"/>
      <c r="C32" s="557">
        <v>6050</v>
      </c>
      <c r="D32" s="471" t="s">
        <v>61</v>
      </c>
      <c r="E32" s="241"/>
      <c r="F32" s="241"/>
      <c r="G32" s="326"/>
      <c r="H32" s="241">
        <v>578698</v>
      </c>
      <c r="I32" s="326"/>
      <c r="J32" s="326"/>
      <c r="K32" s="243"/>
    </row>
    <row r="33" spans="1:11" ht="15" customHeight="1" x14ac:dyDescent="0.25">
      <c r="A33" s="374"/>
      <c r="B33" s="155"/>
      <c r="C33" s="1066"/>
      <c r="D33" s="1000" t="s">
        <v>137</v>
      </c>
      <c r="E33" s="1001">
        <f>SUM(E34:E37)</f>
        <v>80653</v>
      </c>
      <c r="F33" s="1001">
        <f>SUM(F34:F37)</f>
        <v>80653</v>
      </c>
      <c r="G33" s="978">
        <f>SUM(F33/E33*100)</f>
        <v>100</v>
      </c>
      <c r="H33" s="1001">
        <f>SUM(H34:H37)</f>
        <v>24506</v>
      </c>
      <c r="I33" s="978">
        <f t="shared" si="1"/>
        <v>30.384486627899772</v>
      </c>
      <c r="J33" s="978">
        <f t="shared" si="2"/>
        <v>30.384486627899772</v>
      </c>
      <c r="K33" s="1067"/>
    </row>
    <row r="34" spans="1:11" ht="12.75" customHeight="1" x14ac:dyDescent="0.25">
      <c r="A34" s="176"/>
      <c r="B34" s="155"/>
      <c r="C34" s="1215">
        <v>4010</v>
      </c>
      <c r="D34" s="1216" t="s">
        <v>39</v>
      </c>
      <c r="E34" s="1217">
        <v>59090</v>
      </c>
      <c r="F34" s="1217">
        <v>59090</v>
      </c>
      <c r="G34" s="1218">
        <f t="shared" si="0"/>
        <v>100</v>
      </c>
      <c r="H34" s="1217">
        <v>24506</v>
      </c>
      <c r="I34" s="1218">
        <f t="shared" si="1"/>
        <v>41.472330343543746</v>
      </c>
      <c r="J34" s="1218">
        <f t="shared" si="2"/>
        <v>41.472330343543746</v>
      </c>
      <c r="K34" s="1219"/>
    </row>
    <row r="35" spans="1:11" ht="12.75" customHeight="1" x14ac:dyDescent="0.25">
      <c r="A35" s="176"/>
      <c r="B35" s="155"/>
      <c r="C35" s="187">
        <v>4110</v>
      </c>
      <c r="D35" s="180" t="s">
        <v>42</v>
      </c>
      <c r="E35" s="181">
        <v>8918</v>
      </c>
      <c r="F35" s="181">
        <v>8918</v>
      </c>
      <c r="G35" s="182">
        <f t="shared" si="0"/>
        <v>100</v>
      </c>
      <c r="H35" s="181"/>
      <c r="I35" s="182">
        <f t="shared" si="1"/>
        <v>0</v>
      </c>
      <c r="J35" s="182">
        <f t="shared" si="2"/>
        <v>0</v>
      </c>
      <c r="K35" s="184"/>
    </row>
    <row r="36" spans="1:11" ht="12.75" customHeight="1" x14ac:dyDescent="0.25">
      <c r="A36" s="176"/>
      <c r="B36" s="155"/>
      <c r="C36" s="201">
        <v>4120</v>
      </c>
      <c r="D36" s="180" t="s">
        <v>43</v>
      </c>
      <c r="E36" s="203">
        <v>591</v>
      </c>
      <c r="F36" s="203">
        <v>591</v>
      </c>
      <c r="G36" s="182">
        <f t="shared" si="0"/>
        <v>100</v>
      </c>
      <c r="H36" s="203"/>
      <c r="I36" s="182">
        <f t="shared" ref="I36:I37" si="4">SUM(H36/F36*100)</f>
        <v>0</v>
      </c>
      <c r="J36" s="182">
        <f t="shared" ref="J36:J37" si="5">SUM(H36/E36*100)</f>
        <v>0</v>
      </c>
      <c r="K36" s="206"/>
    </row>
    <row r="37" spans="1:11" ht="12.75" customHeight="1" x14ac:dyDescent="0.25">
      <c r="A37" s="176"/>
      <c r="B37" s="321"/>
      <c r="C37" s="1120">
        <v>6050</v>
      </c>
      <c r="D37" s="1176" t="s">
        <v>61</v>
      </c>
      <c r="E37" s="332">
        <v>12054</v>
      </c>
      <c r="F37" s="332">
        <v>12054</v>
      </c>
      <c r="G37" s="118">
        <f t="shared" si="0"/>
        <v>100</v>
      </c>
      <c r="H37" s="332"/>
      <c r="I37" s="182">
        <f t="shared" si="4"/>
        <v>0</v>
      </c>
      <c r="J37" s="182">
        <f t="shared" si="5"/>
        <v>0</v>
      </c>
      <c r="K37" s="333"/>
    </row>
    <row r="38" spans="1:11" ht="12.75" customHeight="1" x14ac:dyDescent="0.25">
      <c r="A38" s="176"/>
      <c r="B38" s="1491">
        <v>85404</v>
      </c>
      <c r="C38" s="1651"/>
      <c r="D38" s="1638" t="s">
        <v>224</v>
      </c>
      <c r="E38" s="1652">
        <f>SUM(E40:E45)</f>
        <v>90600</v>
      </c>
      <c r="F38" s="1652">
        <f>SUM(F40:F45)</f>
        <v>90600</v>
      </c>
      <c r="G38" s="1479">
        <f>SUM(F38/E38*100)</f>
        <v>100</v>
      </c>
      <c r="H38" s="1652">
        <f>SUM(H40:H45)</f>
        <v>93486</v>
      </c>
      <c r="I38" s="1479">
        <f>SUM(H38/F38*100)</f>
        <v>103.18543046357615</v>
      </c>
      <c r="J38" s="1479">
        <f>SUM(H38/E38*100)</f>
        <v>103.18543046357615</v>
      </c>
      <c r="K38" s="1653"/>
    </row>
    <row r="39" spans="1:11" ht="12.75" customHeight="1" x14ac:dyDescent="0.25">
      <c r="A39" s="374"/>
      <c r="B39" s="155"/>
      <c r="C39" s="209"/>
      <c r="D39" s="1487" t="s">
        <v>135</v>
      </c>
      <c r="E39" s="1654"/>
      <c r="F39" s="1654"/>
      <c r="G39" s="1655"/>
      <c r="H39" s="1654"/>
      <c r="I39" s="1655"/>
      <c r="J39" s="1655"/>
      <c r="K39" s="1656"/>
    </row>
    <row r="40" spans="1:11" ht="12.75" customHeight="1" x14ac:dyDescent="0.25">
      <c r="A40" s="377"/>
      <c r="B40" s="1361"/>
      <c r="C40" s="1494">
        <v>4010</v>
      </c>
      <c r="D40" s="1364" t="s">
        <v>39</v>
      </c>
      <c r="E40" s="1529">
        <v>68028</v>
      </c>
      <c r="F40" s="1529">
        <v>68028</v>
      </c>
      <c r="G40" s="1363">
        <f t="shared" si="0"/>
        <v>100</v>
      </c>
      <c r="H40" s="1529">
        <v>69586</v>
      </c>
      <c r="I40" s="1341">
        <f t="shared" ref="I40:I45" si="6">SUM(H40/F40*100)</f>
        <v>102.29023343329217</v>
      </c>
      <c r="J40" s="1341">
        <f t="shared" ref="J40:J45" si="7">SUM(H40/E40*100)</f>
        <v>102.29023343329217</v>
      </c>
      <c r="K40" s="1657"/>
    </row>
    <row r="41" spans="1:11" ht="12.75" customHeight="1" x14ac:dyDescent="0.25">
      <c r="A41" s="374"/>
      <c r="B41" s="155"/>
      <c r="C41" s="385">
        <v>4040</v>
      </c>
      <c r="D41" s="279" t="s">
        <v>41</v>
      </c>
      <c r="E41" s="280">
        <v>3891</v>
      </c>
      <c r="F41" s="280">
        <v>3891</v>
      </c>
      <c r="G41" s="264">
        <f t="shared" si="0"/>
        <v>100</v>
      </c>
      <c r="H41" s="280">
        <v>4500</v>
      </c>
      <c r="I41" s="281">
        <f>SUM(H41/F41*100)</f>
        <v>115.65150346954512</v>
      </c>
      <c r="J41" s="281">
        <f>SUM(H41/E41*100)</f>
        <v>115.65150346954512</v>
      </c>
      <c r="K41" s="284"/>
    </row>
    <row r="42" spans="1:11" ht="12.75" customHeight="1" x14ac:dyDescent="0.25">
      <c r="A42" s="374"/>
      <c r="B42" s="155"/>
      <c r="C42" s="187">
        <v>4110</v>
      </c>
      <c r="D42" s="180" t="s">
        <v>42</v>
      </c>
      <c r="E42" s="181">
        <v>12272</v>
      </c>
      <c r="F42" s="181">
        <v>12272</v>
      </c>
      <c r="G42" s="191">
        <f t="shared" si="0"/>
        <v>100</v>
      </c>
      <c r="H42" s="181">
        <v>13000</v>
      </c>
      <c r="I42" s="182">
        <f t="shared" si="6"/>
        <v>105.93220338983052</v>
      </c>
      <c r="J42" s="182">
        <f t="shared" si="7"/>
        <v>105.93220338983052</v>
      </c>
      <c r="K42" s="184"/>
    </row>
    <row r="43" spans="1:11" ht="12.75" customHeight="1" x14ac:dyDescent="0.25">
      <c r="A43" s="374"/>
      <c r="B43" s="155"/>
      <c r="C43" s="187">
        <v>4120</v>
      </c>
      <c r="D43" s="180" t="s">
        <v>43</v>
      </c>
      <c r="E43" s="181">
        <v>1768</v>
      </c>
      <c r="F43" s="181">
        <v>1768</v>
      </c>
      <c r="G43" s="191">
        <f t="shared" si="0"/>
        <v>100</v>
      </c>
      <c r="H43" s="181">
        <v>1800</v>
      </c>
      <c r="I43" s="182">
        <f t="shared" si="6"/>
        <v>101.80995475113122</v>
      </c>
      <c r="J43" s="182">
        <f t="shared" si="7"/>
        <v>101.80995475113122</v>
      </c>
      <c r="K43" s="184"/>
    </row>
    <row r="44" spans="1:11" ht="12.75" customHeight="1" x14ac:dyDescent="0.25">
      <c r="A44" s="374"/>
      <c r="B44" s="155"/>
      <c r="C44" s="187">
        <v>4240</v>
      </c>
      <c r="D44" s="180" t="s">
        <v>86</v>
      </c>
      <c r="E44" s="181">
        <v>3500</v>
      </c>
      <c r="F44" s="181">
        <v>3500</v>
      </c>
      <c r="G44" s="191">
        <f t="shared" si="0"/>
        <v>100</v>
      </c>
      <c r="H44" s="181">
        <v>3500</v>
      </c>
      <c r="I44" s="182">
        <f>SUM(H44/F44*100)</f>
        <v>100</v>
      </c>
      <c r="J44" s="182">
        <f>SUM(H44/E44*100)</f>
        <v>100</v>
      </c>
      <c r="K44" s="184"/>
    </row>
    <row r="45" spans="1:11" ht="12.75" customHeight="1" x14ac:dyDescent="0.25">
      <c r="A45" s="374"/>
      <c r="B45" s="155"/>
      <c r="C45" s="113">
        <v>4780</v>
      </c>
      <c r="D45" s="467" t="s">
        <v>136</v>
      </c>
      <c r="E45" s="332">
        <v>1141</v>
      </c>
      <c r="F45" s="332">
        <v>1141</v>
      </c>
      <c r="G45" s="191">
        <f t="shared" si="0"/>
        <v>100</v>
      </c>
      <c r="H45" s="332">
        <v>1100</v>
      </c>
      <c r="I45" s="182">
        <f t="shared" si="6"/>
        <v>96.406660823838735</v>
      </c>
      <c r="J45" s="182">
        <f t="shared" si="7"/>
        <v>96.406660823838735</v>
      </c>
      <c r="K45" s="333"/>
    </row>
    <row r="46" spans="1:11" s="38" customFormat="1" ht="27.75" customHeight="1" x14ac:dyDescent="0.25">
      <c r="A46" s="675"/>
      <c r="B46" s="525">
        <v>85406</v>
      </c>
      <c r="C46" s="676"/>
      <c r="D46" s="526" t="s">
        <v>177</v>
      </c>
      <c r="E46" s="677">
        <f>SUM(E47+E67)</f>
        <v>1147061</v>
      </c>
      <c r="F46" s="677">
        <f>SUM(F47+F67)</f>
        <v>1147061</v>
      </c>
      <c r="G46" s="678">
        <f t="shared" si="0"/>
        <v>100</v>
      </c>
      <c r="H46" s="679">
        <f>SUM(H47+H67)</f>
        <v>1112301</v>
      </c>
      <c r="I46" s="680">
        <f>SUM(H46/F46*100)</f>
        <v>96.969646775542017</v>
      </c>
      <c r="J46" s="680">
        <f>SUM(H46/E46*100)</f>
        <v>96.969646775542017</v>
      </c>
      <c r="K46" s="479"/>
    </row>
    <row r="47" spans="1:11" s="38" customFormat="1" ht="15" customHeight="1" x14ac:dyDescent="0.25">
      <c r="A47" s="675"/>
      <c r="B47" s="681"/>
      <c r="C47" s="525"/>
      <c r="D47" s="328" t="s">
        <v>178</v>
      </c>
      <c r="E47" s="477">
        <f t="shared" ref="E47:F47" si="8">SUM(E48:E66)</f>
        <v>1144591</v>
      </c>
      <c r="F47" s="477">
        <f t="shared" si="8"/>
        <v>1144591</v>
      </c>
      <c r="G47" s="682">
        <f t="shared" si="0"/>
        <v>100</v>
      </c>
      <c r="H47" s="477">
        <f>SUM(H48:H66)</f>
        <v>1094899</v>
      </c>
      <c r="I47" s="478">
        <f>SUM(H47/F47*100)</f>
        <v>95.658536542747584</v>
      </c>
      <c r="J47" s="478">
        <f>SUM(H47/E47*100)</f>
        <v>95.658536542747584</v>
      </c>
      <c r="K47" s="479"/>
    </row>
    <row r="48" spans="1:11" s="38" customFormat="1" ht="12.75" customHeight="1" x14ac:dyDescent="0.25">
      <c r="A48" s="646"/>
      <c r="B48" s="159"/>
      <c r="C48" s="105">
        <v>3020</v>
      </c>
      <c r="D48" s="122" t="s">
        <v>37</v>
      </c>
      <c r="E48" s="647">
        <v>1446</v>
      </c>
      <c r="F48" s="647">
        <v>1446</v>
      </c>
      <c r="G48" s="648">
        <f t="shared" si="0"/>
        <v>100</v>
      </c>
      <c r="H48" s="244">
        <v>1446</v>
      </c>
      <c r="I48" s="482">
        <f t="shared" si="1"/>
        <v>100</v>
      </c>
      <c r="J48" s="482">
        <f t="shared" si="2"/>
        <v>100</v>
      </c>
      <c r="K48" s="683"/>
    </row>
    <row r="49" spans="1:11" ht="12.75" customHeight="1" x14ac:dyDescent="0.25">
      <c r="A49" s="646"/>
      <c r="B49" s="159"/>
      <c r="C49" s="187">
        <v>4010</v>
      </c>
      <c r="D49" s="180" t="s">
        <v>39</v>
      </c>
      <c r="E49" s="181">
        <v>808780</v>
      </c>
      <c r="F49" s="181">
        <v>808780</v>
      </c>
      <c r="G49" s="182">
        <f t="shared" si="0"/>
        <v>100</v>
      </c>
      <c r="H49" s="181">
        <v>743243</v>
      </c>
      <c r="I49" s="182">
        <f t="shared" si="1"/>
        <v>91.896807537278363</v>
      </c>
      <c r="J49" s="182">
        <f t="shared" si="2"/>
        <v>91.896807537278363</v>
      </c>
      <c r="K49" s="184"/>
    </row>
    <row r="50" spans="1:11" ht="12.75" customHeight="1" x14ac:dyDescent="0.25">
      <c r="A50" s="646"/>
      <c r="B50" s="159"/>
      <c r="C50" s="187">
        <v>4040</v>
      </c>
      <c r="D50" s="180" t="s">
        <v>41</v>
      </c>
      <c r="E50" s="181">
        <v>57980</v>
      </c>
      <c r="F50" s="181">
        <v>57980</v>
      </c>
      <c r="G50" s="182">
        <f t="shared" si="0"/>
        <v>100</v>
      </c>
      <c r="H50" s="181">
        <v>63208</v>
      </c>
      <c r="I50" s="182">
        <f t="shared" si="1"/>
        <v>109.01690238013109</v>
      </c>
      <c r="J50" s="182">
        <f t="shared" si="2"/>
        <v>109.01690238013109</v>
      </c>
      <c r="K50" s="184"/>
    </row>
    <row r="51" spans="1:11" ht="12.75" customHeight="1" x14ac:dyDescent="0.25">
      <c r="A51" s="646"/>
      <c r="B51" s="159"/>
      <c r="C51" s="187">
        <v>4110</v>
      </c>
      <c r="D51" s="180" t="s">
        <v>42</v>
      </c>
      <c r="E51" s="181">
        <v>143177</v>
      </c>
      <c r="F51" s="181">
        <v>143177</v>
      </c>
      <c r="G51" s="182">
        <f t="shared" si="0"/>
        <v>100</v>
      </c>
      <c r="H51" s="181">
        <v>133778</v>
      </c>
      <c r="I51" s="182">
        <f t="shared" si="1"/>
        <v>93.435398143556583</v>
      </c>
      <c r="J51" s="182">
        <f t="shared" si="2"/>
        <v>93.435398143556583</v>
      </c>
      <c r="K51" s="184"/>
    </row>
    <row r="52" spans="1:11" ht="12.75" customHeight="1" x14ac:dyDescent="0.25">
      <c r="A52" s="646"/>
      <c r="B52" s="159"/>
      <c r="C52" s="187">
        <v>4120</v>
      </c>
      <c r="D52" s="180" t="s">
        <v>43</v>
      </c>
      <c r="E52" s="181">
        <v>20510</v>
      </c>
      <c r="F52" s="181">
        <v>20510</v>
      </c>
      <c r="G52" s="182">
        <f t="shared" si="0"/>
        <v>100</v>
      </c>
      <c r="H52" s="181">
        <v>19166</v>
      </c>
      <c r="I52" s="182">
        <f t="shared" si="1"/>
        <v>93.447098976109217</v>
      </c>
      <c r="J52" s="182">
        <f t="shared" si="2"/>
        <v>93.447098976109217</v>
      </c>
      <c r="K52" s="184"/>
    </row>
    <row r="53" spans="1:11" ht="12.75" customHeight="1" x14ac:dyDescent="0.25">
      <c r="A53" s="646"/>
      <c r="B53" s="159"/>
      <c r="C53" s="187">
        <v>4170</v>
      </c>
      <c r="D53" s="180" t="s">
        <v>45</v>
      </c>
      <c r="E53" s="181">
        <v>6000</v>
      </c>
      <c r="F53" s="181">
        <v>6000</v>
      </c>
      <c r="G53" s="182">
        <f t="shared" si="0"/>
        <v>100</v>
      </c>
      <c r="H53" s="181">
        <v>1000</v>
      </c>
      <c r="I53" s="182">
        <f t="shared" si="1"/>
        <v>16.666666666666664</v>
      </c>
      <c r="J53" s="182">
        <f t="shared" si="2"/>
        <v>16.666666666666664</v>
      </c>
      <c r="K53" s="184"/>
    </row>
    <row r="54" spans="1:11" ht="12.75" customHeight="1" x14ac:dyDescent="0.25">
      <c r="A54" s="646"/>
      <c r="B54" s="159"/>
      <c r="C54" s="187">
        <v>4210</v>
      </c>
      <c r="D54" s="180" t="s">
        <v>31</v>
      </c>
      <c r="E54" s="181">
        <v>19050</v>
      </c>
      <c r="F54" s="181">
        <v>19050</v>
      </c>
      <c r="G54" s="182">
        <f t="shared" si="0"/>
        <v>100</v>
      </c>
      <c r="H54" s="181">
        <v>29160</v>
      </c>
      <c r="I54" s="182">
        <f t="shared" si="1"/>
        <v>153.0708661417323</v>
      </c>
      <c r="J54" s="182">
        <f t="shared" si="2"/>
        <v>153.0708661417323</v>
      </c>
      <c r="K54" s="184"/>
    </row>
    <row r="55" spans="1:11" ht="27" hidden="1" customHeight="1" x14ac:dyDescent="0.25">
      <c r="A55" s="646"/>
      <c r="B55" s="159"/>
      <c r="C55" s="188">
        <v>4230</v>
      </c>
      <c r="D55" s="189" t="s">
        <v>101</v>
      </c>
      <c r="E55" s="190"/>
      <c r="F55" s="190"/>
      <c r="G55" s="191" t="e">
        <f t="shared" si="0"/>
        <v>#DIV/0!</v>
      </c>
      <c r="H55" s="190"/>
      <c r="I55" s="191" t="e">
        <f t="shared" si="1"/>
        <v>#DIV/0!</v>
      </c>
      <c r="J55" s="191" t="e">
        <f t="shared" si="2"/>
        <v>#DIV/0!</v>
      </c>
      <c r="K55" s="184"/>
    </row>
    <row r="56" spans="1:11" ht="12.75" customHeight="1" x14ac:dyDescent="0.25">
      <c r="A56" s="646"/>
      <c r="B56" s="159"/>
      <c r="C56" s="187">
        <v>4240</v>
      </c>
      <c r="D56" s="180" t="s">
        <v>86</v>
      </c>
      <c r="E56" s="181"/>
      <c r="F56" s="181"/>
      <c r="G56" s="857" t="e">
        <f t="shared" si="0"/>
        <v>#DIV/0!</v>
      </c>
      <c r="H56" s="181">
        <v>5000</v>
      </c>
      <c r="I56" s="857" t="e">
        <f t="shared" si="1"/>
        <v>#DIV/0!</v>
      </c>
      <c r="J56" s="857" t="e">
        <f t="shared" si="2"/>
        <v>#DIV/0!</v>
      </c>
      <c r="K56" s="184"/>
    </row>
    <row r="57" spans="1:11" ht="12.75" customHeight="1" x14ac:dyDescent="0.25">
      <c r="A57" s="646"/>
      <c r="B57" s="159"/>
      <c r="C57" s="187">
        <v>4260</v>
      </c>
      <c r="D57" s="180" t="s">
        <v>46</v>
      </c>
      <c r="E57" s="181">
        <v>18700</v>
      </c>
      <c r="F57" s="181">
        <v>18700</v>
      </c>
      <c r="G57" s="182">
        <f t="shared" si="0"/>
        <v>100</v>
      </c>
      <c r="H57" s="181">
        <v>18700</v>
      </c>
      <c r="I57" s="182">
        <f t="shared" si="1"/>
        <v>100</v>
      </c>
      <c r="J57" s="182">
        <f t="shared" si="2"/>
        <v>100</v>
      </c>
      <c r="K57" s="184"/>
    </row>
    <row r="58" spans="1:11" ht="12.75" customHeight="1" x14ac:dyDescent="0.25">
      <c r="A58" s="646"/>
      <c r="B58" s="159"/>
      <c r="C58" s="589">
        <v>4270</v>
      </c>
      <c r="D58" s="565" t="s">
        <v>203</v>
      </c>
      <c r="E58" s="590">
        <v>3000</v>
      </c>
      <c r="F58" s="590">
        <v>3000</v>
      </c>
      <c r="G58" s="182">
        <f t="shared" si="0"/>
        <v>100</v>
      </c>
      <c r="H58" s="590">
        <v>5000</v>
      </c>
      <c r="I58" s="182">
        <f t="shared" ref="I58" si="9">SUM(H58/F58*100)</f>
        <v>166.66666666666669</v>
      </c>
      <c r="J58" s="182">
        <f t="shared" ref="J58" si="10">SUM(H58/E58*100)</f>
        <v>166.66666666666669</v>
      </c>
      <c r="K58" s="593"/>
    </row>
    <row r="59" spans="1:11" ht="12.75" customHeight="1" x14ac:dyDescent="0.25">
      <c r="A59" s="646"/>
      <c r="B59" s="159"/>
      <c r="C59" s="187">
        <v>4280</v>
      </c>
      <c r="D59" s="180" t="s">
        <v>48</v>
      </c>
      <c r="E59" s="181">
        <v>1600</v>
      </c>
      <c r="F59" s="181">
        <v>1600</v>
      </c>
      <c r="G59" s="182">
        <f t="shared" si="0"/>
        <v>100</v>
      </c>
      <c r="H59" s="181">
        <v>600</v>
      </c>
      <c r="I59" s="182">
        <f t="shared" si="1"/>
        <v>37.5</v>
      </c>
      <c r="J59" s="182">
        <f t="shared" si="2"/>
        <v>37.5</v>
      </c>
      <c r="K59" s="184"/>
    </row>
    <row r="60" spans="1:11" ht="12.75" customHeight="1" x14ac:dyDescent="0.25">
      <c r="A60" s="646"/>
      <c r="B60" s="159"/>
      <c r="C60" s="187">
        <v>4300</v>
      </c>
      <c r="D60" s="194" t="s">
        <v>22</v>
      </c>
      <c r="E60" s="181">
        <v>5700</v>
      </c>
      <c r="F60" s="181">
        <v>5700</v>
      </c>
      <c r="G60" s="182">
        <f t="shared" si="0"/>
        <v>100</v>
      </c>
      <c r="H60" s="181">
        <v>7500</v>
      </c>
      <c r="I60" s="182">
        <f t="shared" si="1"/>
        <v>131.57894736842107</v>
      </c>
      <c r="J60" s="182">
        <f t="shared" si="2"/>
        <v>131.57894736842107</v>
      </c>
      <c r="K60" s="184"/>
    </row>
    <row r="61" spans="1:11" ht="12.75" customHeight="1" x14ac:dyDescent="0.25">
      <c r="A61" s="646"/>
      <c r="B61" s="159"/>
      <c r="C61" s="187">
        <v>4360</v>
      </c>
      <c r="D61" s="899" t="s">
        <v>228</v>
      </c>
      <c r="E61" s="181">
        <v>2000</v>
      </c>
      <c r="F61" s="181">
        <v>2000</v>
      </c>
      <c r="G61" s="182">
        <f t="shared" si="0"/>
        <v>100</v>
      </c>
      <c r="H61" s="181">
        <v>2000</v>
      </c>
      <c r="I61" s="182">
        <f t="shared" si="1"/>
        <v>100</v>
      </c>
      <c r="J61" s="182">
        <f t="shared" si="2"/>
        <v>100</v>
      </c>
      <c r="K61" s="184"/>
    </row>
    <row r="62" spans="1:11" ht="42.75" customHeight="1" x14ac:dyDescent="0.25">
      <c r="A62" s="646"/>
      <c r="B62" s="159"/>
      <c r="C62" s="188">
        <v>4400</v>
      </c>
      <c r="D62" s="269" t="s">
        <v>167</v>
      </c>
      <c r="E62" s="190">
        <v>8210</v>
      </c>
      <c r="F62" s="190">
        <v>8210</v>
      </c>
      <c r="G62" s="191">
        <f t="shared" si="0"/>
        <v>100</v>
      </c>
      <c r="H62" s="190">
        <v>8820</v>
      </c>
      <c r="I62" s="191">
        <f t="shared" si="1"/>
        <v>107.4299634591961</v>
      </c>
      <c r="J62" s="191">
        <f t="shared" si="2"/>
        <v>107.4299634591961</v>
      </c>
      <c r="K62" s="193"/>
    </row>
    <row r="63" spans="1:11" ht="12.75" customHeight="1" x14ac:dyDescent="0.25">
      <c r="A63" s="646"/>
      <c r="B63" s="159"/>
      <c r="C63" s="187">
        <v>4410</v>
      </c>
      <c r="D63" s="180" t="s">
        <v>54</v>
      </c>
      <c r="E63" s="181">
        <v>5800</v>
      </c>
      <c r="F63" s="181">
        <v>5800</v>
      </c>
      <c r="G63" s="182">
        <f t="shared" si="0"/>
        <v>100</v>
      </c>
      <c r="H63" s="181">
        <v>5800</v>
      </c>
      <c r="I63" s="182">
        <f t="shared" si="1"/>
        <v>100</v>
      </c>
      <c r="J63" s="182">
        <f t="shared" si="2"/>
        <v>100</v>
      </c>
      <c r="K63" s="184"/>
    </row>
    <row r="64" spans="1:11" ht="12.75" customHeight="1" x14ac:dyDescent="0.25">
      <c r="A64" s="646"/>
      <c r="B64" s="159"/>
      <c r="C64" s="187">
        <v>4440</v>
      </c>
      <c r="D64" s="180" t="s">
        <v>55</v>
      </c>
      <c r="E64" s="181">
        <v>41378</v>
      </c>
      <c r="F64" s="181">
        <v>41378</v>
      </c>
      <c r="G64" s="182">
        <f t="shared" si="0"/>
        <v>100</v>
      </c>
      <c r="H64" s="181">
        <v>36718</v>
      </c>
      <c r="I64" s="182">
        <f t="shared" si="1"/>
        <v>88.737976702595574</v>
      </c>
      <c r="J64" s="182">
        <f t="shared" si="2"/>
        <v>88.737976702595574</v>
      </c>
      <c r="K64" s="184"/>
    </row>
    <row r="65" spans="1:11" ht="37.5" customHeight="1" x14ac:dyDescent="0.25">
      <c r="A65" s="646"/>
      <c r="B65" s="159"/>
      <c r="C65" s="188">
        <v>4700</v>
      </c>
      <c r="D65" s="325" t="s">
        <v>60</v>
      </c>
      <c r="E65" s="190">
        <v>1260</v>
      </c>
      <c r="F65" s="190">
        <v>1260</v>
      </c>
      <c r="G65" s="191">
        <f t="shared" si="0"/>
        <v>100</v>
      </c>
      <c r="H65" s="190">
        <v>1260</v>
      </c>
      <c r="I65" s="191">
        <f t="shared" si="1"/>
        <v>100</v>
      </c>
      <c r="J65" s="191">
        <f t="shared" si="2"/>
        <v>100</v>
      </c>
      <c r="K65" s="193"/>
    </row>
    <row r="66" spans="1:11" ht="37.5" customHeight="1" x14ac:dyDescent="0.25">
      <c r="A66" s="646"/>
      <c r="B66" s="159"/>
      <c r="C66" s="155">
        <v>6060</v>
      </c>
      <c r="D66" s="572" t="s">
        <v>62</v>
      </c>
      <c r="E66" s="159"/>
      <c r="F66" s="159"/>
      <c r="G66" s="160"/>
      <c r="H66" s="159">
        <v>12500</v>
      </c>
      <c r="I66" s="160"/>
      <c r="J66" s="160"/>
      <c r="K66" s="162"/>
    </row>
    <row r="67" spans="1:11" ht="15" customHeight="1" x14ac:dyDescent="0.25">
      <c r="A67" s="646"/>
      <c r="B67" s="159"/>
      <c r="C67" s="1066"/>
      <c r="D67" s="1000" t="s">
        <v>137</v>
      </c>
      <c r="E67" s="1001">
        <f>SUM(E68:E69)</f>
        <v>2470</v>
      </c>
      <c r="F67" s="1001">
        <f>SUM(F68:F69)</f>
        <v>2470</v>
      </c>
      <c r="G67" s="1171">
        <f t="shared" si="0"/>
        <v>100</v>
      </c>
      <c r="H67" s="1001">
        <f>SUM(H68:H69)</f>
        <v>17402</v>
      </c>
      <c r="I67" s="478">
        <f t="shared" ref="I67:I68" si="11">SUM(H67/F67*100)</f>
        <v>704.53441295546554</v>
      </c>
      <c r="J67" s="478">
        <f t="shared" ref="J67:J68" si="12">SUM(H67/E67*100)</f>
        <v>704.53441295546554</v>
      </c>
      <c r="K67" s="1172"/>
    </row>
    <row r="68" spans="1:11" ht="12.75" customHeight="1" x14ac:dyDescent="0.25">
      <c r="A68" s="646"/>
      <c r="B68" s="159"/>
      <c r="C68" s="1173">
        <v>4010</v>
      </c>
      <c r="D68" s="1108" t="s">
        <v>39</v>
      </c>
      <c r="E68" s="1174">
        <v>2470</v>
      </c>
      <c r="F68" s="1174">
        <v>2470</v>
      </c>
      <c r="G68" s="644">
        <f>SUM(F68/E68*100)</f>
        <v>100</v>
      </c>
      <c r="H68" s="1174">
        <v>17402</v>
      </c>
      <c r="I68" s="482">
        <f t="shared" si="11"/>
        <v>704.53441295546554</v>
      </c>
      <c r="J68" s="482">
        <f t="shared" si="12"/>
        <v>704.53441295546554</v>
      </c>
      <c r="K68" s="1175"/>
    </row>
    <row r="69" spans="1:11" ht="12.75" hidden="1" customHeight="1" x14ac:dyDescent="0.25">
      <c r="A69" s="646"/>
      <c r="B69" s="159"/>
      <c r="C69" s="187">
        <v>4110</v>
      </c>
      <c r="D69" s="180" t="s">
        <v>42</v>
      </c>
      <c r="E69" s="181"/>
      <c r="F69" s="181"/>
      <c r="G69" s="855" t="e">
        <f t="shared" si="0"/>
        <v>#DIV/0!</v>
      </c>
      <c r="H69" s="181"/>
      <c r="I69" s="857" t="e">
        <f t="shared" si="1"/>
        <v>#DIV/0!</v>
      </c>
      <c r="J69" s="857" t="e">
        <f t="shared" si="2"/>
        <v>#DIV/0!</v>
      </c>
      <c r="K69" s="892"/>
    </row>
    <row r="70" spans="1:11" s="9" customFormat="1" ht="15" customHeight="1" x14ac:dyDescent="0.25">
      <c r="A70" s="1162"/>
      <c r="B70" s="958">
        <v>85410</v>
      </c>
      <c r="C70" s="958"/>
      <c r="D70" s="1000" t="s">
        <v>179</v>
      </c>
      <c r="E70" s="976">
        <f>SUM(E72+E85+E88)</f>
        <v>423454</v>
      </c>
      <c r="F70" s="976">
        <f>SUM(F72+F85+F88)</f>
        <v>423454</v>
      </c>
      <c r="G70" s="977">
        <f t="shared" si="0"/>
        <v>100</v>
      </c>
      <c r="H70" s="976">
        <f>SUM(H72+H85+H88)</f>
        <v>482969</v>
      </c>
      <c r="I70" s="978">
        <f t="shared" si="1"/>
        <v>114.05465528723309</v>
      </c>
      <c r="J70" s="978">
        <f t="shared" si="2"/>
        <v>114.05465528723309</v>
      </c>
      <c r="K70" s="980"/>
    </row>
    <row r="71" spans="1:11" ht="13.5" hidden="1" customHeight="1" x14ac:dyDescent="0.25">
      <c r="A71" s="374"/>
      <c r="B71" s="155"/>
      <c r="C71" s="239">
        <v>6060</v>
      </c>
      <c r="D71" s="471" t="s">
        <v>62</v>
      </c>
      <c r="E71" s="332"/>
      <c r="F71" s="332"/>
      <c r="G71" s="118" t="e">
        <f t="shared" si="0"/>
        <v>#DIV/0!</v>
      </c>
      <c r="H71" s="332"/>
      <c r="I71" s="118" t="e">
        <f t="shared" ref="I71:I120" si="13">SUM(H71/F71*100)</f>
        <v>#DIV/0!</v>
      </c>
      <c r="J71" s="118" t="e">
        <f t="shared" si="2"/>
        <v>#DIV/0!</v>
      </c>
      <c r="K71" s="333"/>
    </row>
    <row r="72" spans="1:11" ht="16.5" customHeight="1" x14ac:dyDescent="0.25">
      <c r="A72" s="374"/>
      <c r="B72" s="155"/>
      <c r="C72" s="1491"/>
      <c r="D72" s="1586" t="s">
        <v>142</v>
      </c>
      <c r="E72" s="1658">
        <f>SUM(E73:E84)</f>
        <v>423454</v>
      </c>
      <c r="F72" s="1658">
        <f>SUM(F73:F84)</f>
        <v>423454</v>
      </c>
      <c r="G72" s="1659">
        <f t="shared" si="0"/>
        <v>100</v>
      </c>
      <c r="H72" s="1658">
        <f>SUM(H73:H84)</f>
        <v>482969</v>
      </c>
      <c r="I72" s="1659">
        <f t="shared" si="13"/>
        <v>114.05465528723309</v>
      </c>
      <c r="J72" s="1659">
        <f t="shared" si="2"/>
        <v>114.05465528723309</v>
      </c>
      <c r="K72" s="1492"/>
    </row>
    <row r="73" spans="1:11" ht="12.75" customHeight="1" x14ac:dyDescent="0.25">
      <c r="A73" s="374"/>
      <c r="B73" s="155"/>
      <c r="C73" s="1502">
        <v>3020</v>
      </c>
      <c r="D73" s="1489" t="s">
        <v>37</v>
      </c>
      <c r="E73" s="1507">
        <v>300</v>
      </c>
      <c r="F73" s="1507">
        <v>300</v>
      </c>
      <c r="G73" s="1660">
        <f t="shared" si="0"/>
        <v>100</v>
      </c>
      <c r="H73" s="1507">
        <v>300</v>
      </c>
      <c r="I73" s="1660">
        <f t="shared" si="13"/>
        <v>100</v>
      </c>
      <c r="J73" s="1660">
        <f t="shared" si="2"/>
        <v>100</v>
      </c>
      <c r="K73" s="1493"/>
    </row>
    <row r="74" spans="1:11" ht="12.75" customHeight="1" x14ac:dyDescent="0.25">
      <c r="A74" s="374"/>
      <c r="B74" s="155"/>
      <c r="C74" s="188">
        <v>4010</v>
      </c>
      <c r="D74" s="180" t="s">
        <v>39</v>
      </c>
      <c r="E74" s="387">
        <v>159675</v>
      </c>
      <c r="F74" s="387">
        <v>159675</v>
      </c>
      <c r="G74" s="388">
        <f t="shared" si="0"/>
        <v>100</v>
      </c>
      <c r="H74" s="387">
        <v>172069</v>
      </c>
      <c r="I74" s="388">
        <f t="shared" si="13"/>
        <v>107.76201659621105</v>
      </c>
      <c r="J74" s="388">
        <f t="shared" si="2"/>
        <v>107.76201659621105</v>
      </c>
      <c r="K74" s="390"/>
    </row>
    <row r="75" spans="1:11" ht="12.75" customHeight="1" x14ac:dyDescent="0.25">
      <c r="A75" s="377"/>
      <c r="B75" s="1361"/>
      <c r="C75" s="543">
        <v>4040</v>
      </c>
      <c r="D75" s="380" t="s">
        <v>41</v>
      </c>
      <c r="E75" s="1373">
        <v>13936</v>
      </c>
      <c r="F75" s="1373">
        <v>13936</v>
      </c>
      <c r="G75" s="548">
        <f t="shared" si="0"/>
        <v>100</v>
      </c>
      <c r="H75" s="1373">
        <v>13572</v>
      </c>
      <c r="I75" s="548">
        <f t="shared" si="13"/>
        <v>97.388059701492537</v>
      </c>
      <c r="J75" s="548">
        <f t="shared" si="2"/>
        <v>97.388059701492537</v>
      </c>
      <c r="K75" s="549"/>
    </row>
    <row r="76" spans="1:11" ht="12.75" customHeight="1" x14ac:dyDescent="0.25">
      <c r="A76" s="374"/>
      <c r="B76" s="155"/>
      <c r="C76" s="305">
        <v>4110</v>
      </c>
      <c r="D76" s="279" t="s">
        <v>42</v>
      </c>
      <c r="E76" s="537">
        <v>24220</v>
      </c>
      <c r="F76" s="537">
        <v>24220</v>
      </c>
      <c r="G76" s="538">
        <f t="shared" si="0"/>
        <v>100</v>
      </c>
      <c r="H76" s="537">
        <v>32079</v>
      </c>
      <c r="I76" s="538">
        <f t="shared" si="13"/>
        <v>132.44838976052847</v>
      </c>
      <c r="J76" s="538">
        <f t="shared" si="2"/>
        <v>132.44838976052847</v>
      </c>
      <c r="K76" s="650"/>
    </row>
    <row r="77" spans="1:11" ht="12.75" customHeight="1" x14ac:dyDescent="0.25">
      <c r="A77" s="374"/>
      <c r="B77" s="155"/>
      <c r="C77" s="188">
        <v>4120</v>
      </c>
      <c r="D77" s="180" t="s">
        <v>43</v>
      </c>
      <c r="E77" s="387">
        <v>3399</v>
      </c>
      <c r="F77" s="387">
        <v>3399</v>
      </c>
      <c r="G77" s="388">
        <f t="shared" si="0"/>
        <v>100</v>
      </c>
      <c r="H77" s="387">
        <v>4548</v>
      </c>
      <c r="I77" s="388">
        <f t="shared" si="13"/>
        <v>133.80406001765226</v>
      </c>
      <c r="J77" s="388">
        <f t="shared" si="2"/>
        <v>133.80406001765226</v>
      </c>
      <c r="K77" s="390"/>
    </row>
    <row r="78" spans="1:11" ht="12.75" customHeight="1" x14ac:dyDescent="0.25">
      <c r="A78" s="374"/>
      <c r="B78" s="155"/>
      <c r="C78" s="188">
        <v>4210</v>
      </c>
      <c r="D78" s="270" t="s">
        <v>31</v>
      </c>
      <c r="E78" s="387">
        <v>10000</v>
      </c>
      <c r="F78" s="387">
        <v>10000</v>
      </c>
      <c r="G78" s="388">
        <f t="shared" si="0"/>
        <v>100</v>
      </c>
      <c r="H78" s="387">
        <v>10000</v>
      </c>
      <c r="I78" s="388">
        <f t="shared" si="13"/>
        <v>100</v>
      </c>
      <c r="J78" s="388">
        <f t="shared" si="2"/>
        <v>100</v>
      </c>
      <c r="K78" s="390"/>
    </row>
    <row r="79" spans="1:11" ht="12.75" customHeight="1" x14ac:dyDescent="0.25">
      <c r="A79" s="374"/>
      <c r="B79" s="155"/>
      <c r="C79" s="188">
        <v>4260</v>
      </c>
      <c r="D79" s="270" t="s">
        <v>46</v>
      </c>
      <c r="E79" s="387">
        <v>45000</v>
      </c>
      <c r="F79" s="387">
        <v>45000</v>
      </c>
      <c r="G79" s="388">
        <f t="shared" si="0"/>
        <v>100</v>
      </c>
      <c r="H79" s="387">
        <v>45000</v>
      </c>
      <c r="I79" s="388">
        <f t="shared" si="13"/>
        <v>100</v>
      </c>
      <c r="J79" s="388">
        <f t="shared" si="2"/>
        <v>100</v>
      </c>
      <c r="K79" s="390"/>
    </row>
    <row r="80" spans="1:11" ht="12.75" customHeight="1" x14ac:dyDescent="0.25">
      <c r="A80" s="374"/>
      <c r="B80" s="155"/>
      <c r="C80" s="188">
        <v>4270</v>
      </c>
      <c r="D80" s="180" t="s">
        <v>47</v>
      </c>
      <c r="E80" s="387">
        <v>16000</v>
      </c>
      <c r="F80" s="387">
        <v>16000</v>
      </c>
      <c r="G80" s="388">
        <f t="shared" si="0"/>
        <v>100</v>
      </c>
      <c r="H80" s="387">
        <v>16000</v>
      </c>
      <c r="I80" s="388">
        <f t="shared" si="13"/>
        <v>100</v>
      </c>
      <c r="J80" s="388">
        <f t="shared" si="2"/>
        <v>100</v>
      </c>
      <c r="K80" s="390"/>
    </row>
    <row r="81" spans="1:11" ht="12.75" customHeight="1" x14ac:dyDescent="0.25">
      <c r="A81" s="374"/>
      <c r="B81" s="155"/>
      <c r="C81" s="188">
        <v>4280</v>
      </c>
      <c r="D81" s="180" t="s">
        <v>48</v>
      </c>
      <c r="E81" s="387"/>
      <c r="F81" s="387"/>
      <c r="G81" s="856" t="e">
        <f t="shared" si="0"/>
        <v>#DIV/0!</v>
      </c>
      <c r="H81" s="387">
        <v>240</v>
      </c>
      <c r="I81" s="856" t="e">
        <f t="shared" si="13"/>
        <v>#DIV/0!</v>
      </c>
      <c r="J81" s="856" t="e">
        <f t="shared" si="2"/>
        <v>#DIV/0!</v>
      </c>
      <c r="K81" s="390"/>
    </row>
    <row r="82" spans="1:11" ht="12.75" customHeight="1" x14ac:dyDescent="0.25">
      <c r="A82" s="374"/>
      <c r="B82" s="155"/>
      <c r="C82" s="188">
        <v>4300</v>
      </c>
      <c r="D82" s="194" t="s">
        <v>22</v>
      </c>
      <c r="E82" s="387">
        <v>140700</v>
      </c>
      <c r="F82" s="387">
        <v>140700</v>
      </c>
      <c r="G82" s="388">
        <f t="shared" si="0"/>
        <v>100</v>
      </c>
      <c r="H82" s="387">
        <v>175700</v>
      </c>
      <c r="I82" s="388">
        <f t="shared" si="13"/>
        <v>124.87562189054727</v>
      </c>
      <c r="J82" s="388">
        <f t="shared" si="2"/>
        <v>124.87562189054727</v>
      </c>
      <c r="K82" s="390"/>
    </row>
    <row r="83" spans="1:11" ht="12.75" customHeight="1" x14ac:dyDescent="0.25">
      <c r="A83" s="374"/>
      <c r="B83" s="155"/>
      <c r="C83" s="188">
        <v>4360</v>
      </c>
      <c r="D83" s="899" t="s">
        <v>228</v>
      </c>
      <c r="E83" s="387">
        <v>600</v>
      </c>
      <c r="F83" s="387">
        <v>600</v>
      </c>
      <c r="G83" s="388">
        <f t="shared" si="0"/>
        <v>100</v>
      </c>
      <c r="H83" s="387">
        <v>1476</v>
      </c>
      <c r="I83" s="388">
        <f t="shared" si="13"/>
        <v>246</v>
      </c>
      <c r="J83" s="388">
        <f t="shared" si="2"/>
        <v>246</v>
      </c>
      <c r="K83" s="390"/>
    </row>
    <row r="84" spans="1:11" ht="12.75" customHeight="1" x14ac:dyDescent="0.25">
      <c r="A84" s="374"/>
      <c r="B84" s="155"/>
      <c r="C84" s="188">
        <v>4440</v>
      </c>
      <c r="D84" s="180" t="s">
        <v>55</v>
      </c>
      <c r="E84" s="387">
        <v>9624</v>
      </c>
      <c r="F84" s="387">
        <v>9624</v>
      </c>
      <c r="G84" s="388">
        <f t="shared" si="0"/>
        <v>100</v>
      </c>
      <c r="H84" s="387">
        <v>11985</v>
      </c>
      <c r="I84" s="388">
        <f t="shared" si="13"/>
        <v>124.53241895261846</v>
      </c>
      <c r="J84" s="388">
        <f t="shared" si="2"/>
        <v>124.53241895261846</v>
      </c>
      <c r="K84" s="390"/>
    </row>
    <row r="85" spans="1:11" ht="15.75" hidden="1" customHeight="1" x14ac:dyDescent="0.25">
      <c r="A85" s="374"/>
      <c r="B85" s="155"/>
      <c r="C85" s="170"/>
      <c r="D85" s="120" t="s">
        <v>137</v>
      </c>
      <c r="E85" s="477">
        <f>SUM(E86:E87)</f>
        <v>0</v>
      </c>
      <c r="F85" s="477">
        <f>SUM(F86:F87)</f>
        <v>0</v>
      </c>
      <c r="G85" s="478" t="e">
        <f t="shared" si="0"/>
        <v>#DIV/0!</v>
      </c>
      <c r="H85" s="477">
        <f>SUM(H86:H87)</f>
        <v>0</v>
      </c>
      <c r="I85" s="478" t="e">
        <f t="shared" si="13"/>
        <v>#DIV/0!</v>
      </c>
      <c r="J85" s="478" t="e">
        <f t="shared" si="2"/>
        <v>#DIV/0!</v>
      </c>
      <c r="K85" s="479"/>
    </row>
    <row r="86" spans="1:11" ht="15.75" hidden="1" customHeight="1" x14ac:dyDescent="0.25">
      <c r="A86" s="374"/>
      <c r="B86" s="155"/>
      <c r="C86" s="188">
        <v>4010</v>
      </c>
      <c r="D86" s="180" t="s">
        <v>39</v>
      </c>
      <c r="E86" s="244"/>
      <c r="F86" s="244"/>
      <c r="G86" s="482" t="e">
        <f t="shared" si="0"/>
        <v>#DIV/0!</v>
      </c>
      <c r="H86" s="244"/>
      <c r="I86" s="482" t="e">
        <f t="shared" si="13"/>
        <v>#DIV/0!</v>
      </c>
      <c r="J86" s="482" t="e">
        <f t="shared" si="2"/>
        <v>#DIV/0!</v>
      </c>
      <c r="K86" s="483"/>
    </row>
    <row r="87" spans="1:11" ht="13.5" hidden="1" customHeight="1" x14ac:dyDescent="0.25">
      <c r="A87" s="374"/>
      <c r="B87" s="155"/>
      <c r="C87" s="155">
        <v>4110</v>
      </c>
      <c r="D87" s="215" t="s">
        <v>42</v>
      </c>
      <c r="E87" s="392"/>
      <c r="F87" s="392"/>
      <c r="G87" s="393" t="e">
        <f t="shared" si="0"/>
        <v>#DIV/0!</v>
      </c>
      <c r="H87" s="392"/>
      <c r="I87" s="393" t="e">
        <f t="shared" si="13"/>
        <v>#DIV/0!</v>
      </c>
      <c r="J87" s="393" t="e">
        <f t="shared" si="2"/>
        <v>#DIV/0!</v>
      </c>
      <c r="K87" s="394"/>
    </row>
    <row r="88" spans="1:11" ht="13.5" hidden="1" customHeight="1" x14ac:dyDescent="0.25">
      <c r="A88" s="374"/>
      <c r="B88" s="155"/>
      <c r="C88" s="973"/>
      <c r="D88" s="1000" t="s">
        <v>137</v>
      </c>
      <c r="E88" s="1123">
        <f>SUM(E89:E91)</f>
        <v>0</v>
      </c>
      <c r="F88" s="1123">
        <f>SUM(F89:F91)</f>
        <v>0</v>
      </c>
      <c r="G88" s="478" t="e">
        <f t="shared" si="0"/>
        <v>#DIV/0!</v>
      </c>
      <c r="H88" s="1123">
        <f>SUM(H89:H91)</f>
        <v>0</v>
      </c>
      <c r="I88" s="478" t="e">
        <f>SUM(H88/F88*100)</f>
        <v>#DIV/0!</v>
      </c>
      <c r="J88" s="478" t="e">
        <f>SUM(H88/E88*100)</f>
        <v>#DIV/0!</v>
      </c>
      <c r="K88" s="1124"/>
    </row>
    <row r="89" spans="1:11" ht="13.5" hidden="1" customHeight="1" x14ac:dyDescent="0.25">
      <c r="A89" s="374"/>
      <c r="B89" s="155"/>
      <c r="C89" s="954">
        <v>4220</v>
      </c>
      <c r="D89" s="999" t="s">
        <v>158</v>
      </c>
      <c r="E89" s="963"/>
      <c r="F89" s="963"/>
      <c r="G89" s="482" t="e">
        <f t="shared" si="0"/>
        <v>#DIV/0!</v>
      </c>
      <c r="H89" s="963"/>
      <c r="I89" s="482" t="e">
        <f>SUM(H89/F89*100)</f>
        <v>#DIV/0!</v>
      </c>
      <c r="J89" s="482" t="e">
        <f>SUM(H89/E89*100)</f>
        <v>#DIV/0!</v>
      </c>
      <c r="K89" s="960"/>
    </row>
    <row r="90" spans="1:11" ht="13.5" hidden="1" customHeight="1" x14ac:dyDescent="0.25">
      <c r="A90" s="374"/>
      <c r="B90" s="155"/>
      <c r="C90" s="188">
        <v>4260</v>
      </c>
      <c r="D90" s="270" t="s">
        <v>46</v>
      </c>
      <c r="E90" s="387"/>
      <c r="F90" s="387"/>
      <c r="G90" s="388" t="e">
        <f t="shared" si="0"/>
        <v>#DIV/0!</v>
      </c>
      <c r="H90" s="387"/>
      <c r="I90" s="388" t="e">
        <f>SUM(H90/F90*100)</f>
        <v>#DIV/0!</v>
      </c>
      <c r="J90" s="388" t="e">
        <f>SUM(H90/E90*100)</f>
        <v>#DIV/0!</v>
      </c>
      <c r="K90" s="390"/>
    </row>
    <row r="91" spans="1:11" ht="13.5" hidden="1" customHeight="1" x14ac:dyDescent="0.25">
      <c r="A91" s="374"/>
      <c r="B91" s="155"/>
      <c r="C91" s="239">
        <v>4270</v>
      </c>
      <c r="D91" s="471" t="s">
        <v>47</v>
      </c>
      <c r="E91" s="484"/>
      <c r="F91" s="484"/>
      <c r="G91" s="388" t="e">
        <f t="shared" si="0"/>
        <v>#DIV/0!</v>
      </c>
      <c r="H91" s="484"/>
      <c r="I91" s="388" t="e">
        <f>SUM(H91/F91*100)</f>
        <v>#DIV/0!</v>
      </c>
      <c r="J91" s="388" t="e">
        <f>SUM(H91/E91*100)</f>
        <v>#DIV/0!</v>
      </c>
      <c r="K91" s="485"/>
    </row>
    <row r="92" spans="1:11" ht="48" customHeight="1" x14ac:dyDescent="0.25">
      <c r="A92" s="374"/>
      <c r="B92" s="958">
        <v>85412</v>
      </c>
      <c r="C92" s="1119"/>
      <c r="D92" s="1063" t="s">
        <v>180</v>
      </c>
      <c r="E92" s="1001">
        <f>SUM(E93)</f>
        <v>18500</v>
      </c>
      <c r="F92" s="1001">
        <f>SUM(F93)</f>
        <v>18500</v>
      </c>
      <c r="G92" s="978">
        <f t="shared" si="0"/>
        <v>100</v>
      </c>
      <c r="H92" s="1001">
        <f>SUM(H93)</f>
        <v>20000</v>
      </c>
      <c r="I92" s="978">
        <f t="shared" si="13"/>
        <v>108.10810810810811</v>
      </c>
      <c r="J92" s="978">
        <f t="shared" si="2"/>
        <v>108.10810810810811</v>
      </c>
      <c r="K92" s="980"/>
    </row>
    <row r="93" spans="1:11" ht="12.75" customHeight="1" x14ac:dyDescent="0.25">
      <c r="A93" s="374"/>
      <c r="B93" s="155"/>
      <c r="C93" s="187">
        <v>4300</v>
      </c>
      <c r="D93" s="194" t="s">
        <v>22</v>
      </c>
      <c r="E93" s="186">
        <v>18500</v>
      </c>
      <c r="F93" s="186">
        <v>18500</v>
      </c>
      <c r="G93" s="211">
        <f t="shared" si="0"/>
        <v>100</v>
      </c>
      <c r="H93" s="186">
        <v>20000</v>
      </c>
      <c r="I93" s="211">
        <f t="shared" si="13"/>
        <v>108.10810810810811</v>
      </c>
      <c r="J93" s="211">
        <f t="shared" si="2"/>
        <v>108.10810810810811</v>
      </c>
      <c r="K93" s="213"/>
    </row>
    <row r="94" spans="1:11" ht="15" hidden="1" customHeight="1" x14ac:dyDescent="0.25">
      <c r="A94" s="377"/>
      <c r="B94" s="1152">
        <v>85415</v>
      </c>
      <c r="C94" s="655"/>
      <c r="D94" s="1153" t="s">
        <v>181</v>
      </c>
      <c r="E94" s="1154">
        <f>SUM(E108+E95+E98+E101+E106+E104)</f>
        <v>0</v>
      </c>
      <c r="F94" s="1154">
        <f>SUM(F108+F95+F98+F101+F106+F104)</f>
        <v>0</v>
      </c>
      <c r="G94" s="1155" t="e">
        <f t="shared" si="0"/>
        <v>#DIV/0!</v>
      </c>
      <c r="H94" s="1154">
        <f>SUM(H108+H95+H98+H101+H106+H104)</f>
        <v>0</v>
      </c>
      <c r="I94" s="1155" t="e">
        <f t="shared" si="13"/>
        <v>#DIV/0!</v>
      </c>
      <c r="J94" s="1155" t="e">
        <f t="shared" si="2"/>
        <v>#DIV/0!</v>
      </c>
      <c r="K94" s="1156"/>
    </row>
    <row r="95" spans="1:11" ht="15" hidden="1" customHeight="1" x14ac:dyDescent="0.25">
      <c r="A95" s="374"/>
      <c r="B95" s="481"/>
      <c r="C95" s="1150"/>
      <c r="D95" s="1151" t="s">
        <v>205</v>
      </c>
      <c r="E95" s="690">
        <f>SUM(E96:E97)</f>
        <v>0</v>
      </c>
      <c r="F95" s="690">
        <f>SUM(F96:F97)</f>
        <v>0</v>
      </c>
      <c r="G95" s="691" t="e">
        <f t="shared" si="0"/>
        <v>#DIV/0!</v>
      </c>
      <c r="H95" s="690"/>
      <c r="I95" s="691"/>
      <c r="J95" s="691"/>
      <c r="K95" s="668"/>
    </row>
    <row r="96" spans="1:11" ht="34.5" hidden="1" customHeight="1" x14ac:dyDescent="0.25">
      <c r="A96" s="374"/>
      <c r="B96" s="481"/>
      <c r="C96" s="655">
        <v>3040</v>
      </c>
      <c r="D96" s="656" t="s">
        <v>207</v>
      </c>
      <c r="E96" s="657"/>
      <c r="F96" s="657"/>
      <c r="G96" s="658" t="e">
        <f t="shared" ref="G96:G106" si="14">SUM(F96/E96*100)</f>
        <v>#DIV/0!</v>
      </c>
      <c r="H96" s="657"/>
      <c r="I96" s="684"/>
      <c r="J96" s="684"/>
      <c r="K96" s="653"/>
    </row>
    <row r="97" spans="1:11" ht="15" hidden="1" customHeight="1" x14ac:dyDescent="0.25">
      <c r="A97" s="374"/>
      <c r="B97" s="481"/>
      <c r="C97" s="659">
        <v>3240</v>
      </c>
      <c r="D97" s="575" t="s">
        <v>182</v>
      </c>
      <c r="E97" s="657"/>
      <c r="F97" s="657"/>
      <c r="G97" s="658" t="e">
        <f t="shared" si="14"/>
        <v>#DIV/0!</v>
      </c>
      <c r="H97" s="657"/>
      <c r="I97" s="684"/>
      <c r="J97" s="684"/>
      <c r="K97" s="653"/>
    </row>
    <row r="98" spans="1:11" ht="15" hidden="1" customHeight="1" x14ac:dyDescent="0.25">
      <c r="A98" s="374"/>
      <c r="B98" s="481"/>
      <c r="C98" s="660"/>
      <c r="D98" s="685" t="s">
        <v>204</v>
      </c>
      <c r="E98" s="661">
        <f>SUM(E99:E100)</f>
        <v>0</v>
      </c>
      <c r="F98" s="661">
        <f>SUM(F99:F100)</f>
        <v>0</v>
      </c>
      <c r="G98" s="684" t="e">
        <f t="shared" si="14"/>
        <v>#DIV/0!</v>
      </c>
      <c r="H98" s="654"/>
      <c r="I98" s="684"/>
      <c r="J98" s="684"/>
      <c r="K98" s="653"/>
    </row>
    <row r="99" spans="1:11" ht="27" hidden="1" customHeight="1" x14ac:dyDescent="0.25">
      <c r="A99" s="374"/>
      <c r="B99" s="686"/>
      <c r="C99" s="662">
        <v>3040</v>
      </c>
      <c r="D99" s="656" t="s">
        <v>207</v>
      </c>
      <c r="E99" s="663"/>
      <c r="F99" s="663"/>
      <c r="G99" s="687"/>
      <c r="H99" s="654"/>
      <c r="I99" s="684"/>
      <c r="J99" s="684"/>
      <c r="K99" s="653"/>
    </row>
    <row r="100" spans="1:11" ht="15" hidden="1" customHeight="1" x14ac:dyDescent="0.25">
      <c r="A100" s="374"/>
      <c r="B100" s="481"/>
      <c r="C100" s="659">
        <v>3240</v>
      </c>
      <c r="D100" s="575" t="s">
        <v>182</v>
      </c>
      <c r="E100" s="664"/>
      <c r="F100" s="664"/>
      <c r="G100" s="684" t="e">
        <f t="shared" si="14"/>
        <v>#DIV/0!</v>
      </c>
      <c r="H100" s="654"/>
      <c r="I100" s="684"/>
      <c r="J100" s="684"/>
      <c r="K100" s="653"/>
    </row>
    <row r="101" spans="1:11" ht="15" hidden="1" customHeight="1" x14ac:dyDescent="0.25">
      <c r="A101" s="374"/>
      <c r="B101" s="481"/>
      <c r="C101" s="660"/>
      <c r="D101" s="685" t="s">
        <v>142</v>
      </c>
      <c r="E101" s="661">
        <f>SUM(E102:E103)</f>
        <v>0</v>
      </c>
      <c r="F101" s="661">
        <f>SUM(F102:F103)</f>
        <v>0</v>
      </c>
      <c r="G101" s="688" t="e">
        <f t="shared" si="14"/>
        <v>#DIV/0!</v>
      </c>
      <c r="H101" s="661"/>
      <c r="I101" s="688"/>
      <c r="J101" s="688"/>
      <c r="K101" s="665"/>
    </row>
    <row r="102" spans="1:11" ht="31.5" hidden="1" customHeight="1" x14ac:dyDescent="0.25">
      <c r="A102" s="374"/>
      <c r="B102" s="686"/>
      <c r="C102" s="662">
        <v>3040</v>
      </c>
      <c r="D102" s="656" t="s">
        <v>207</v>
      </c>
      <c r="E102" s="663"/>
      <c r="F102" s="663"/>
      <c r="G102" s="666" t="e">
        <f t="shared" si="14"/>
        <v>#DIV/0!</v>
      </c>
      <c r="H102" s="689"/>
      <c r="I102" s="232"/>
      <c r="J102" s="232"/>
      <c r="K102" s="233"/>
    </row>
    <row r="103" spans="1:11" ht="15" hidden="1" customHeight="1" x14ac:dyDescent="0.25">
      <c r="A103" s="374"/>
      <c r="B103" s="481"/>
      <c r="C103" s="659">
        <v>3240</v>
      </c>
      <c r="D103" s="575" t="s">
        <v>182</v>
      </c>
      <c r="E103" s="664"/>
      <c r="F103" s="664"/>
      <c r="G103" s="667" t="e">
        <f t="shared" si="14"/>
        <v>#DIV/0!</v>
      </c>
      <c r="H103" s="690"/>
      <c r="I103" s="691"/>
      <c r="J103" s="691"/>
      <c r="K103" s="668"/>
    </row>
    <row r="104" spans="1:11" ht="15" hidden="1" customHeight="1" x14ac:dyDescent="0.25">
      <c r="A104" s="374"/>
      <c r="B104" s="481"/>
      <c r="C104" s="651"/>
      <c r="D104" s="652" t="s">
        <v>206</v>
      </c>
      <c r="E104" s="654">
        <f>SUM(E105:E105)</f>
        <v>0</v>
      </c>
      <c r="F104" s="654">
        <f>SUM(F105:F105)</f>
        <v>0</v>
      </c>
      <c r="G104" s="684" t="e">
        <f t="shared" si="14"/>
        <v>#DIV/0!</v>
      </c>
      <c r="H104" s="654"/>
      <c r="I104" s="684"/>
      <c r="J104" s="684"/>
      <c r="K104" s="653"/>
    </row>
    <row r="105" spans="1:11" ht="15" hidden="1" customHeight="1" x14ac:dyDescent="0.25">
      <c r="A105" s="374"/>
      <c r="B105" s="481"/>
      <c r="C105" s="659">
        <v>3240</v>
      </c>
      <c r="D105" s="575" t="s">
        <v>182</v>
      </c>
      <c r="E105" s="657"/>
      <c r="F105" s="657"/>
      <c r="G105" s="684" t="e">
        <f t="shared" si="14"/>
        <v>#DIV/0!</v>
      </c>
      <c r="H105" s="654"/>
      <c r="I105" s="684"/>
      <c r="J105" s="684"/>
      <c r="K105" s="653"/>
    </row>
    <row r="106" spans="1:11" ht="15" hidden="1" customHeight="1" x14ac:dyDescent="0.25">
      <c r="A106" s="374"/>
      <c r="B106" s="481"/>
      <c r="C106" s="651"/>
      <c r="D106" s="652" t="s">
        <v>135</v>
      </c>
      <c r="E106" s="654">
        <f>SUM(E107:E107)</f>
        <v>0</v>
      </c>
      <c r="F106" s="654">
        <f>SUM(F107:F107)</f>
        <v>0</v>
      </c>
      <c r="G106" s="684" t="e">
        <f t="shared" si="14"/>
        <v>#DIV/0!</v>
      </c>
      <c r="H106" s="654"/>
      <c r="I106" s="684"/>
      <c r="J106" s="684"/>
      <c r="K106" s="653"/>
    </row>
    <row r="107" spans="1:11" ht="15" hidden="1" customHeight="1" x14ac:dyDescent="0.25">
      <c r="A107" s="374"/>
      <c r="B107" s="481"/>
      <c r="C107" s="659">
        <v>3240</v>
      </c>
      <c r="D107" s="575" t="s">
        <v>182</v>
      </c>
      <c r="E107" s="657"/>
      <c r="F107" s="657"/>
      <c r="G107" s="684" t="e">
        <f t="shared" ref="G107:G137" si="15">SUM(F107/E107*100)</f>
        <v>#DIV/0!</v>
      </c>
      <c r="H107" s="654"/>
      <c r="I107" s="684"/>
      <c r="J107" s="684"/>
      <c r="K107" s="653"/>
    </row>
    <row r="108" spans="1:11" ht="15" hidden="1" customHeight="1" x14ac:dyDescent="0.25">
      <c r="A108" s="374"/>
      <c r="B108" s="669"/>
      <c r="C108" s="670"/>
      <c r="D108" s="652" t="s">
        <v>137</v>
      </c>
      <c r="E108" s="654">
        <f>SUM(E109:E112)</f>
        <v>0</v>
      </c>
      <c r="F108" s="654">
        <f>SUM(F109:F112)</f>
        <v>0</v>
      </c>
      <c r="G108" s="684" t="e">
        <f t="shared" si="15"/>
        <v>#DIV/0!</v>
      </c>
      <c r="H108" s="654">
        <f>SUM(H109:H112)</f>
        <v>0</v>
      </c>
      <c r="I108" s="684" t="e">
        <f t="shared" si="13"/>
        <v>#DIV/0!</v>
      </c>
      <c r="J108" s="684" t="e">
        <f t="shared" ref="J108:J120" si="16">SUM(H108/E108*100)</f>
        <v>#DIV/0!</v>
      </c>
      <c r="K108" s="692"/>
    </row>
    <row r="109" spans="1:11" ht="33.75" hidden="1" customHeight="1" x14ac:dyDescent="0.25">
      <c r="A109" s="374"/>
      <c r="B109" s="669"/>
      <c r="C109" s="1125">
        <v>3040</v>
      </c>
      <c r="D109" s="1126" t="s">
        <v>207</v>
      </c>
      <c r="E109" s="1127"/>
      <c r="F109" s="1127"/>
      <c r="G109" s="1128" t="e">
        <f t="shared" si="15"/>
        <v>#DIV/0!</v>
      </c>
      <c r="H109" s="1127"/>
      <c r="I109" s="1128" t="e">
        <f t="shared" si="13"/>
        <v>#DIV/0!</v>
      </c>
      <c r="J109" s="1128" t="e">
        <f t="shared" si="16"/>
        <v>#DIV/0!</v>
      </c>
      <c r="K109" s="1129"/>
    </row>
    <row r="110" spans="1:11" ht="12.9" hidden="1" customHeight="1" x14ac:dyDescent="0.25">
      <c r="A110" s="374"/>
      <c r="B110" s="669"/>
      <c r="C110" s="1130">
        <v>3240</v>
      </c>
      <c r="D110" s="466" t="s">
        <v>182</v>
      </c>
      <c r="E110" s="1131"/>
      <c r="F110" s="1131"/>
      <c r="G110" s="1132" t="e">
        <f t="shared" si="15"/>
        <v>#DIV/0!</v>
      </c>
      <c r="H110" s="1131"/>
      <c r="I110" s="1132" t="e">
        <f t="shared" si="13"/>
        <v>#DIV/0!</v>
      </c>
      <c r="J110" s="1132" t="e">
        <f t="shared" si="16"/>
        <v>#DIV/0!</v>
      </c>
      <c r="K110" s="1133"/>
    </row>
    <row r="111" spans="1:11" ht="12.9" hidden="1" customHeight="1" x14ac:dyDescent="0.25">
      <c r="A111" s="374"/>
      <c r="B111" s="669"/>
      <c r="C111" s="1130">
        <v>4190</v>
      </c>
      <c r="D111" s="466" t="s">
        <v>220</v>
      </c>
      <c r="E111" s="1131"/>
      <c r="F111" s="1131"/>
      <c r="G111" s="182" t="e">
        <f t="shared" si="15"/>
        <v>#DIV/0!</v>
      </c>
      <c r="H111" s="1131"/>
      <c r="I111" s="182" t="e">
        <f>SUM(H111/F111*100)</f>
        <v>#DIV/0!</v>
      </c>
      <c r="J111" s="182" t="e">
        <f t="shared" si="16"/>
        <v>#DIV/0!</v>
      </c>
      <c r="K111" s="1133"/>
    </row>
    <row r="112" spans="1:11" ht="12.9" hidden="1" customHeight="1" x14ac:dyDescent="0.25">
      <c r="A112" s="176"/>
      <c r="B112" s="669"/>
      <c r="C112" s="1177">
        <v>4210</v>
      </c>
      <c r="D112" s="310" t="s">
        <v>31</v>
      </c>
      <c r="E112" s="1178"/>
      <c r="F112" s="1178"/>
      <c r="G112" s="204" t="e">
        <f t="shared" si="15"/>
        <v>#DIV/0!</v>
      </c>
      <c r="H112" s="1178"/>
      <c r="I112" s="204" t="e">
        <f>SUM(H112/F112*100)</f>
        <v>#DIV/0!</v>
      </c>
      <c r="J112" s="204" t="e">
        <f t="shared" si="16"/>
        <v>#DIV/0!</v>
      </c>
      <c r="K112" s="1179"/>
    </row>
    <row r="113" spans="1:11" ht="34.5" customHeight="1" x14ac:dyDescent="0.25">
      <c r="A113" s="176"/>
      <c r="B113" s="1181">
        <v>85416</v>
      </c>
      <c r="C113" s="1181"/>
      <c r="D113" s="1063" t="s">
        <v>246</v>
      </c>
      <c r="E113" s="1182">
        <f t="shared" ref="E113:F113" si="17">SUM(E114:E117)</f>
        <v>44500</v>
      </c>
      <c r="F113" s="1182">
        <f t="shared" si="17"/>
        <v>44500</v>
      </c>
      <c r="G113" s="147">
        <f t="shared" si="15"/>
        <v>100</v>
      </c>
      <c r="H113" s="1182">
        <f>SUM(H114:H117)</f>
        <v>48500</v>
      </c>
      <c r="I113" s="478">
        <f t="shared" ref="I113:I117" si="18">SUM(H113/F113*100)</f>
        <v>108.98876404494382</v>
      </c>
      <c r="J113" s="478">
        <f t="shared" si="16"/>
        <v>108.98876404494382</v>
      </c>
      <c r="K113" s="1180"/>
    </row>
    <row r="114" spans="1:11" ht="31.5" customHeight="1" x14ac:dyDescent="0.25">
      <c r="A114" s="176"/>
      <c r="B114" s="1797"/>
      <c r="C114" s="1798">
        <v>3040</v>
      </c>
      <c r="D114" s="1799" t="s">
        <v>207</v>
      </c>
      <c r="E114" s="1800">
        <v>6500</v>
      </c>
      <c r="F114" s="1800">
        <v>6500</v>
      </c>
      <c r="G114" s="1781">
        <f t="shared" si="15"/>
        <v>100</v>
      </c>
      <c r="H114" s="1800">
        <v>6500</v>
      </c>
      <c r="I114" s="1801">
        <f t="shared" si="18"/>
        <v>100</v>
      </c>
      <c r="J114" s="1801">
        <f t="shared" si="16"/>
        <v>100</v>
      </c>
      <c r="K114" s="1802"/>
    </row>
    <row r="115" spans="1:11" ht="12.9" customHeight="1" x14ac:dyDescent="0.25">
      <c r="A115" s="176"/>
      <c r="B115" s="669"/>
      <c r="C115" s="1130">
        <v>3240</v>
      </c>
      <c r="D115" s="466" t="s">
        <v>182</v>
      </c>
      <c r="E115" s="1131">
        <v>31200</v>
      </c>
      <c r="F115" s="1131">
        <v>31200</v>
      </c>
      <c r="G115" s="191">
        <f t="shared" si="15"/>
        <v>100</v>
      </c>
      <c r="H115" s="1131">
        <v>33800</v>
      </c>
      <c r="I115" s="388">
        <f t="shared" si="18"/>
        <v>108.33333333333333</v>
      </c>
      <c r="J115" s="388">
        <f t="shared" si="16"/>
        <v>108.33333333333333</v>
      </c>
      <c r="K115" s="1133"/>
    </row>
    <row r="116" spans="1:11" ht="12.9" customHeight="1" x14ac:dyDescent="0.25">
      <c r="A116" s="176"/>
      <c r="B116" s="669"/>
      <c r="C116" s="1130">
        <v>4190</v>
      </c>
      <c r="D116" s="466" t="s">
        <v>220</v>
      </c>
      <c r="E116" s="1131">
        <v>2800</v>
      </c>
      <c r="F116" s="1131">
        <v>2800</v>
      </c>
      <c r="G116" s="191">
        <f t="shared" si="15"/>
        <v>100</v>
      </c>
      <c r="H116" s="1131">
        <v>2800</v>
      </c>
      <c r="I116" s="388">
        <f t="shared" si="18"/>
        <v>100</v>
      </c>
      <c r="J116" s="388">
        <f t="shared" si="16"/>
        <v>100</v>
      </c>
      <c r="K116" s="1133"/>
    </row>
    <row r="117" spans="1:11" ht="12.9" customHeight="1" x14ac:dyDescent="0.25">
      <c r="A117" s="176"/>
      <c r="B117" s="1803"/>
      <c r="C117" s="1804">
        <v>4210</v>
      </c>
      <c r="D117" s="649" t="s">
        <v>31</v>
      </c>
      <c r="E117" s="1805">
        <v>4000</v>
      </c>
      <c r="F117" s="1805">
        <v>4000</v>
      </c>
      <c r="G117" s="545">
        <f t="shared" si="15"/>
        <v>100</v>
      </c>
      <c r="H117" s="1805">
        <v>5400</v>
      </c>
      <c r="I117" s="548">
        <f t="shared" si="18"/>
        <v>135</v>
      </c>
      <c r="J117" s="548">
        <f t="shared" si="16"/>
        <v>135</v>
      </c>
      <c r="K117" s="1806"/>
    </row>
    <row r="118" spans="1:11" s="9" customFormat="1" ht="15" customHeight="1" x14ac:dyDescent="0.25">
      <c r="A118" s="151"/>
      <c r="B118" s="1790">
        <v>85417</v>
      </c>
      <c r="C118" s="1790"/>
      <c r="D118" s="1791" t="s">
        <v>183</v>
      </c>
      <c r="E118" s="1792">
        <f>SUM(E119)</f>
        <v>54000</v>
      </c>
      <c r="F118" s="1792">
        <f>SUM(F119)</f>
        <v>54000</v>
      </c>
      <c r="G118" s="1793">
        <f t="shared" si="15"/>
        <v>100</v>
      </c>
      <c r="H118" s="1794">
        <f>SUM(H119)</f>
        <v>79000</v>
      </c>
      <c r="I118" s="1795">
        <f t="shared" si="13"/>
        <v>146.2962962962963</v>
      </c>
      <c r="J118" s="1795">
        <f t="shared" si="16"/>
        <v>146.2962962962963</v>
      </c>
      <c r="K118" s="1796"/>
    </row>
    <row r="119" spans="1:11" ht="12.75" customHeight="1" x14ac:dyDescent="0.25">
      <c r="A119" s="176"/>
      <c r="B119" s="155"/>
      <c r="C119" s="864"/>
      <c r="D119" s="226" t="s">
        <v>137</v>
      </c>
      <c r="E119" s="1058">
        <f>SUM(E120)</f>
        <v>54000</v>
      </c>
      <c r="F119" s="1058">
        <f>SUM(F120)</f>
        <v>54000</v>
      </c>
      <c r="G119" s="457">
        <f t="shared" si="15"/>
        <v>100</v>
      </c>
      <c r="H119" s="456">
        <f>SUM(H120)</f>
        <v>79000</v>
      </c>
      <c r="I119" s="457">
        <f t="shared" si="13"/>
        <v>146.2962962962963</v>
      </c>
      <c r="J119" s="457">
        <f t="shared" si="16"/>
        <v>146.2962962962963</v>
      </c>
      <c r="K119" s="303"/>
    </row>
    <row r="120" spans="1:11" ht="26.25" customHeight="1" x14ac:dyDescent="0.25">
      <c r="A120" s="374"/>
      <c r="B120" s="155"/>
      <c r="C120" s="496">
        <v>2540</v>
      </c>
      <c r="D120" s="236" t="s">
        <v>141</v>
      </c>
      <c r="E120" s="671">
        <v>54000</v>
      </c>
      <c r="F120" s="671">
        <v>54000</v>
      </c>
      <c r="G120" s="160">
        <f t="shared" si="15"/>
        <v>100</v>
      </c>
      <c r="H120" s="159">
        <v>79000</v>
      </c>
      <c r="I120" s="160">
        <f t="shared" si="13"/>
        <v>146.2962962962963</v>
      </c>
      <c r="J120" s="160">
        <f t="shared" si="16"/>
        <v>146.2962962962963</v>
      </c>
      <c r="K120" s="162"/>
    </row>
    <row r="121" spans="1:11" ht="15" customHeight="1" x14ac:dyDescent="0.25">
      <c r="A121" s="374"/>
      <c r="B121" s="230">
        <v>85446</v>
      </c>
      <c r="C121" s="230"/>
      <c r="D121" s="328" t="s">
        <v>169</v>
      </c>
      <c r="E121" s="146">
        <f>SUM(E122+E126+E131)</f>
        <v>23009</v>
      </c>
      <c r="F121" s="146">
        <f>SUM(F122+F126+F131)</f>
        <v>23009</v>
      </c>
      <c r="G121" s="147">
        <f t="shared" si="15"/>
        <v>100</v>
      </c>
      <c r="H121" s="146">
        <f>SUM(H122+H126+H131)</f>
        <v>28983</v>
      </c>
      <c r="I121" s="147">
        <f t="shared" ref="I121:I137" si="19">SUM(H121/F121*100)</f>
        <v>125.96375331392065</v>
      </c>
      <c r="J121" s="147">
        <f t="shared" ref="J121:J130" si="20">SUM(H121/E121*100)</f>
        <v>125.96375331392065</v>
      </c>
      <c r="K121" s="228"/>
    </row>
    <row r="122" spans="1:11" ht="15" customHeight="1" x14ac:dyDescent="0.25">
      <c r="A122" s="374"/>
      <c r="B122" s="95"/>
      <c r="C122" s="230"/>
      <c r="D122" s="328" t="s">
        <v>178</v>
      </c>
      <c r="E122" s="146">
        <f>SUM(E123:E125)</f>
        <v>8000</v>
      </c>
      <c r="F122" s="146">
        <f>SUM(F123:F125)</f>
        <v>8000</v>
      </c>
      <c r="G122" s="147">
        <f t="shared" si="15"/>
        <v>100</v>
      </c>
      <c r="H122" s="1807">
        <f>SUM(H123:H125)</f>
        <v>0</v>
      </c>
      <c r="I122" s="1473">
        <f t="shared" si="19"/>
        <v>0</v>
      </c>
      <c r="J122" s="1473">
        <f t="shared" si="20"/>
        <v>0</v>
      </c>
      <c r="K122" s="1808"/>
    </row>
    <row r="123" spans="1:11" ht="12.75" hidden="1" customHeight="1" x14ac:dyDescent="0.25">
      <c r="A123" s="374"/>
      <c r="B123" s="155"/>
      <c r="C123" s="105">
        <v>4300</v>
      </c>
      <c r="D123" s="577" t="s">
        <v>22</v>
      </c>
      <c r="E123" s="178"/>
      <c r="F123" s="178"/>
      <c r="G123" s="1661" t="e">
        <f t="shared" si="15"/>
        <v>#DIV/0!</v>
      </c>
      <c r="H123" s="1809"/>
      <c r="I123" s="1661" t="e">
        <f t="shared" si="19"/>
        <v>#DIV/0!</v>
      </c>
      <c r="J123" s="1661" t="e">
        <f t="shared" si="20"/>
        <v>#DIV/0!</v>
      </c>
      <c r="K123" s="1810"/>
    </row>
    <row r="124" spans="1:11" ht="12.75" customHeight="1" x14ac:dyDescent="0.25">
      <c r="A124" s="374"/>
      <c r="B124" s="155"/>
      <c r="C124" s="187">
        <v>4410</v>
      </c>
      <c r="D124" s="180" t="s">
        <v>54</v>
      </c>
      <c r="E124" s="181">
        <v>1400</v>
      </c>
      <c r="F124" s="181">
        <v>1400</v>
      </c>
      <c r="G124" s="326">
        <f t="shared" si="15"/>
        <v>100</v>
      </c>
      <c r="H124" s="1811"/>
      <c r="I124" s="857">
        <f t="shared" si="19"/>
        <v>0</v>
      </c>
      <c r="J124" s="857">
        <f t="shared" si="20"/>
        <v>0</v>
      </c>
      <c r="K124" s="892"/>
    </row>
    <row r="125" spans="1:11" ht="32.25" customHeight="1" x14ac:dyDescent="0.25">
      <c r="A125" s="374"/>
      <c r="B125" s="155"/>
      <c r="C125" s="239">
        <v>4700</v>
      </c>
      <c r="D125" s="558" t="s">
        <v>60</v>
      </c>
      <c r="E125" s="241">
        <v>6600</v>
      </c>
      <c r="F125" s="241">
        <v>6600</v>
      </c>
      <c r="G125" s="326">
        <f t="shared" si="15"/>
        <v>100</v>
      </c>
      <c r="H125" s="1466"/>
      <c r="I125" s="1469">
        <f t="shared" si="19"/>
        <v>0</v>
      </c>
      <c r="J125" s="1469">
        <f t="shared" si="20"/>
        <v>0</v>
      </c>
      <c r="K125" s="1812"/>
    </row>
    <row r="126" spans="1:11" ht="15" customHeight="1" x14ac:dyDescent="0.25">
      <c r="A126" s="374"/>
      <c r="B126" s="155"/>
      <c r="C126" s="1548"/>
      <c r="D126" s="1547" t="s">
        <v>135</v>
      </c>
      <c r="E126" s="1480">
        <f>SUM(E128:E130)</f>
        <v>6120</v>
      </c>
      <c r="F126" s="1480">
        <f>SUM(F128:F130)</f>
        <v>6120</v>
      </c>
      <c r="G126" s="1479">
        <f t="shared" si="15"/>
        <v>100</v>
      </c>
      <c r="H126" s="1480">
        <f>SUM(H128:H130)</f>
        <v>0</v>
      </c>
      <c r="I126" s="1479">
        <f t="shared" si="19"/>
        <v>0</v>
      </c>
      <c r="J126" s="1479">
        <f t="shared" si="20"/>
        <v>0</v>
      </c>
      <c r="K126" s="1550"/>
    </row>
    <row r="127" spans="1:11" ht="12.75" hidden="1" customHeight="1" x14ac:dyDescent="0.25">
      <c r="A127" s="374"/>
      <c r="B127" s="155"/>
      <c r="C127" s="1502">
        <v>4300</v>
      </c>
      <c r="D127" s="1662" t="s">
        <v>22</v>
      </c>
      <c r="E127" s="1663"/>
      <c r="F127" s="1504"/>
      <c r="G127" s="1483" t="e">
        <f t="shared" si="15"/>
        <v>#DIV/0!</v>
      </c>
      <c r="H127" s="1504"/>
      <c r="I127" s="1483" t="e">
        <f t="shared" si="19"/>
        <v>#DIV/0!</v>
      </c>
      <c r="J127" s="1483" t="e">
        <f t="shared" si="20"/>
        <v>#DIV/0!</v>
      </c>
      <c r="K127" s="1490"/>
    </row>
    <row r="128" spans="1:11" ht="12.75" customHeight="1" x14ac:dyDescent="0.25">
      <c r="A128" s="374"/>
      <c r="B128" s="155"/>
      <c r="C128" s="305">
        <v>4300</v>
      </c>
      <c r="D128" s="1662" t="s">
        <v>22</v>
      </c>
      <c r="E128" s="280">
        <v>6120</v>
      </c>
      <c r="F128" s="280">
        <v>6120</v>
      </c>
      <c r="G128" s="191">
        <f t="shared" si="15"/>
        <v>100</v>
      </c>
      <c r="H128" s="329"/>
      <c r="I128" s="388">
        <f t="shared" si="19"/>
        <v>0</v>
      </c>
      <c r="J128" s="388">
        <f t="shared" ref="J128" si="21">SUM(H128/E128*100)</f>
        <v>0</v>
      </c>
      <c r="K128" s="265"/>
    </row>
    <row r="129" spans="1:11" ht="12.75" hidden="1" customHeight="1" x14ac:dyDescent="0.25">
      <c r="A129" s="374"/>
      <c r="B129" s="155"/>
      <c r="C129" s="188">
        <v>4410</v>
      </c>
      <c r="D129" s="180" t="s">
        <v>54</v>
      </c>
      <c r="E129" s="181"/>
      <c r="F129" s="181"/>
      <c r="G129" s="191" t="e">
        <f t="shared" si="15"/>
        <v>#DIV/0!</v>
      </c>
      <c r="H129" s="190"/>
      <c r="I129" s="191" t="e">
        <f t="shared" si="19"/>
        <v>#DIV/0!</v>
      </c>
      <c r="J129" s="191" t="e">
        <f t="shared" si="20"/>
        <v>#DIV/0!</v>
      </c>
      <c r="K129" s="193"/>
    </row>
    <row r="130" spans="1:11" ht="40.5" hidden="1" customHeight="1" x14ac:dyDescent="0.25">
      <c r="A130" s="374"/>
      <c r="B130" s="155"/>
      <c r="C130" s="163">
        <v>4700</v>
      </c>
      <c r="D130" s="487" t="s">
        <v>60</v>
      </c>
      <c r="E130" s="241"/>
      <c r="F130" s="241"/>
      <c r="G130" s="168" t="e">
        <f t="shared" si="15"/>
        <v>#DIV/0!</v>
      </c>
      <c r="H130" s="167"/>
      <c r="I130" s="168" t="e">
        <f t="shared" si="19"/>
        <v>#DIV/0!</v>
      </c>
      <c r="J130" s="168" t="e">
        <f t="shared" si="20"/>
        <v>#DIV/0!</v>
      </c>
      <c r="K130" s="169"/>
    </row>
    <row r="131" spans="1:11" ht="15" customHeight="1" x14ac:dyDescent="0.25">
      <c r="A131" s="374"/>
      <c r="B131" s="155"/>
      <c r="C131" s="1784"/>
      <c r="D131" s="1785" t="s">
        <v>137</v>
      </c>
      <c r="E131" s="1786">
        <f>SUM(E132:E134)</f>
        <v>8889</v>
      </c>
      <c r="F131" s="1786">
        <f>SUM(F132:F134)</f>
        <v>8889</v>
      </c>
      <c r="G131" s="1787">
        <f t="shared" si="15"/>
        <v>100</v>
      </c>
      <c r="H131" s="1786">
        <f>SUM(H132:H134)</f>
        <v>28983</v>
      </c>
      <c r="I131" s="1787">
        <f>SUM(H131/F131*100)</f>
        <v>326.05467431657104</v>
      </c>
      <c r="J131" s="1787">
        <f>SUM(H131/E131*100)</f>
        <v>326.05467431657104</v>
      </c>
      <c r="K131" s="1788"/>
    </row>
    <row r="132" spans="1:11" ht="12.75" customHeight="1" x14ac:dyDescent="0.25">
      <c r="A132" s="374"/>
      <c r="B132" s="155"/>
      <c r="C132" s="1778">
        <v>4300</v>
      </c>
      <c r="D132" s="1779" t="s">
        <v>22</v>
      </c>
      <c r="E132" s="1780">
        <v>8889</v>
      </c>
      <c r="F132" s="1780">
        <v>8889</v>
      </c>
      <c r="G132" s="1781">
        <f t="shared" si="15"/>
        <v>100</v>
      </c>
      <c r="H132" s="1780">
        <v>8983</v>
      </c>
      <c r="I132" s="1781">
        <f>SUM(H132/F132*100)</f>
        <v>101.05748678141524</v>
      </c>
      <c r="J132" s="1781">
        <f>SUM(H132/E132*100)</f>
        <v>101.05748678141524</v>
      </c>
      <c r="K132" s="1782"/>
    </row>
    <row r="133" spans="1:11" ht="12.75" hidden="1" customHeight="1" x14ac:dyDescent="0.25">
      <c r="A133" s="374"/>
      <c r="B133" s="155"/>
      <c r="C133" s="188">
        <v>4410</v>
      </c>
      <c r="D133" s="270" t="s">
        <v>54</v>
      </c>
      <c r="E133" s="190"/>
      <c r="F133" s="190"/>
      <c r="G133" s="191"/>
      <c r="H133" s="190"/>
      <c r="I133" s="191"/>
      <c r="J133" s="191"/>
      <c r="K133" s="193"/>
    </row>
    <row r="134" spans="1:11" ht="30" customHeight="1" x14ac:dyDescent="0.25">
      <c r="A134" s="377"/>
      <c r="B134" s="1783"/>
      <c r="C134" s="543">
        <v>4700</v>
      </c>
      <c r="D134" s="1184" t="s">
        <v>60</v>
      </c>
      <c r="E134" s="597"/>
      <c r="F134" s="597"/>
      <c r="G134" s="1506" t="e">
        <f t="shared" si="15"/>
        <v>#DIV/0!</v>
      </c>
      <c r="H134" s="597">
        <v>20000</v>
      </c>
      <c r="I134" s="1789" t="e">
        <f t="shared" ref="I134" si="22">SUM(H134/F134*100)</f>
        <v>#DIV/0!</v>
      </c>
      <c r="J134" s="1789" t="e">
        <f t="shared" ref="J134" si="23">SUM(H134/E134*100)</f>
        <v>#DIV/0!</v>
      </c>
      <c r="K134" s="547"/>
    </row>
    <row r="135" spans="1:11" ht="15" customHeight="1" x14ac:dyDescent="0.25">
      <c r="A135" s="395"/>
      <c r="B135" s="226">
        <v>85495</v>
      </c>
      <c r="C135" s="225"/>
      <c r="D135" s="226" t="s">
        <v>71</v>
      </c>
      <c r="E135" s="221">
        <f>SUM(E136)</f>
        <v>27245</v>
      </c>
      <c r="F135" s="221">
        <f>SUM(F136)</f>
        <v>27245</v>
      </c>
      <c r="G135" s="222">
        <f t="shared" si="15"/>
        <v>100</v>
      </c>
      <c r="H135" s="221">
        <f>SUM(H136)</f>
        <v>29000</v>
      </c>
      <c r="I135" s="1183">
        <f t="shared" si="19"/>
        <v>106.44154890805653</v>
      </c>
      <c r="J135" s="1183">
        <f>SUM(H135/E135*100)</f>
        <v>106.44154890805653</v>
      </c>
      <c r="K135" s="586"/>
    </row>
    <row r="136" spans="1:11" ht="15" customHeight="1" x14ac:dyDescent="0.25">
      <c r="A136" s="395"/>
      <c r="B136" s="277"/>
      <c r="C136" s="230"/>
      <c r="D136" s="120" t="s">
        <v>137</v>
      </c>
      <c r="E136" s="456">
        <f>SUM(E137:E137)</f>
        <v>27245</v>
      </c>
      <c r="F136" s="456">
        <f>SUM(F137:F137)</f>
        <v>27245</v>
      </c>
      <c r="G136" s="147">
        <f t="shared" si="15"/>
        <v>100</v>
      </c>
      <c r="H136" s="456">
        <f>SUM(H137:H137)</f>
        <v>29000</v>
      </c>
      <c r="I136" s="532">
        <f t="shared" si="19"/>
        <v>106.44154890805653</v>
      </c>
      <c r="J136" s="532">
        <f>SUM(H136/E136*100)</f>
        <v>106.44154890805653</v>
      </c>
      <c r="K136" s="303"/>
    </row>
    <row r="137" spans="1:11" ht="12.75" customHeight="1" x14ac:dyDescent="0.25">
      <c r="A137" s="672"/>
      <c r="B137" s="601"/>
      <c r="C137" s="642">
        <v>4440</v>
      </c>
      <c r="D137" s="401" t="s">
        <v>55</v>
      </c>
      <c r="E137" s="643">
        <v>27245</v>
      </c>
      <c r="F137" s="643">
        <v>27245</v>
      </c>
      <c r="G137" s="644">
        <f t="shared" si="15"/>
        <v>100</v>
      </c>
      <c r="H137" s="643">
        <v>29000</v>
      </c>
      <c r="I137" s="673">
        <f t="shared" si="19"/>
        <v>106.44154890805653</v>
      </c>
      <c r="J137" s="673">
        <f>SUM(H137/E137*100)</f>
        <v>106.44154890805653</v>
      </c>
      <c r="K137" s="645"/>
    </row>
  </sheetData>
  <sheetProtection selectLockedCells="1" selectUnlockedCells="1"/>
  <mergeCells count="1">
    <mergeCell ref="D5:D7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3" manualBreakCount="3">
    <brk id="40" max="16383" man="1"/>
    <brk id="75" max="16383" man="1"/>
    <brk id="13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view="pageBreakPreview" zoomScale="101" zoomScaleNormal="100" zoomScaleSheetLayoutView="101" workbookViewId="0">
      <pane xSplit="3" ySplit="10" topLeftCell="D58" activePane="bottomRight" state="frozen"/>
      <selection pane="topRight" activeCell="D1" sqref="D1"/>
      <selection pane="bottomLeft" activeCell="A48" sqref="A48"/>
      <selection pane="bottomRight" activeCell="E10" sqref="E10"/>
    </sheetView>
  </sheetViews>
  <sheetFormatPr defaultColWidth="9.109375" defaultRowHeight="13.2" x14ac:dyDescent="0.25"/>
  <cols>
    <col min="1" max="1" width="5.33203125" style="1" customWidth="1"/>
    <col min="2" max="2" width="8" style="1" customWidth="1"/>
    <col min="3" max="3" width="5.6640625" style="1118" customWidth="1"/>
    <col min="4" max="4" width="44.6640625" style="3" customWidth="1"/>
    <col min="5" max="5" width="14.6640625" style="3" customWidth="1"/>
    <col min="6" max="6" width="14.6640625" style="1" customWidth="1"/>
    <col min="7" max="7" width="9.6640625" style="1" customWidth="1"/>
    <col min="8" max="8" width="14.6640625" style="1" customWidth="1"/>
    <col min="9" max="10" width="9.6640625" style="1" customWidth="1"/>
    <col min="11" max="11" width="8.6640625" style="1" customWidth="1"/>
    <col min="12" max="16384" width="9.109375" style="1"/>
  </cols>
  <sheetData>
    <row r="1" spans="1:13" ht="13.8" x14ac:dyDescent="0.25">
      <c r="A1" s="49"/>
      <c r="B1" s="49"/>
      <c r="C1" s="50"/>
      <c r="D1" s="49"/>
      <c r="E1" s="49"/>
      <c r="F1" s="49"/>
      <c r="G1" s="49"/>
      <c r="H1" s="51"/>
      <c r="I1" s="49"/>
      <c r="J1" s="49"/>
      <c r="K1" s="49"/>
    </row>
    <row r="2" spans="1:13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1"/>
      <c r="K2" s="49"/>
    </row>
    <row r="3" spans="1:13" ht="13.8" x14ac:dyDescent="0.25">
      <c r="A3" s="49"/>
      <c r="B3" s="49"/>
      <c r="C3" s="50"/>
      <c r="D3" s="49"/>
      <c r="E3" s="49"/>
      <c r="F3" s="49"/>
      <c r="G3" s="49"/>
      <c r="H3" s="51"/>
      <c r="I3" s="49"/>
      <c r="J3" s="49"/>
      <c r="K3" s="49"/>
    </row>
    <row r="4" spans="1:13" ht="13.8" x14ac:dyDescent="0.25">
      <c r="A4" s="49"/>
      <c r="B4" s="49"/>
      <c r="C4" s="50"/>
      <c r="D4" s="99" t="s">
        <v>285</v>
      </c>
      <c r="E4" s="99"/>
      <c r="F4" s="49"/>
      <c r="G4" s="49"/>
      <c r="H4" s="49"/>
      <c r="I4" s="49"/>
      <c r="J4" s="49"/>
      <c r="K4" s="49"/>
    </row>
    <row r="5" spans="1:13" ht="14.4" thickBot="1" x14ac:dyDescent="0.3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3" ht="14.4" thickBot="1" x14ac:dyDescent="0.3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3" ht="15" thickTop="1" thickBot="1" x14ac:dyDescent="0.3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3" ht="15" thickTop="1" thickBot="1" x14ac:dyDescent="0.3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3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3" s="35" customFormat="1" ht="25.5" customHeight="1" thickTop="1" thickBot="1" x14ac:dyDescent="0.3">
      <c r="A10" s="430">
        <v>855</v>
      </c>
      <c r="B10" s="437"/>
      <c r="C10" s="431"/>
      <c r="D10" s="432" t="s">
        <v>240</v>
      </c>
      <c r="E10" s="43">
        <f>SUM(E11+E15+E50)</f>
        <v>5026168</v>
      </c>
      <c r="F10" s="43">
        <f>SUM(F11+F15+F50)</f>
        <v>5026168</v>
      </c>
      <c r="G10" s="96">
        <f t="shared" ref="G10:G65" si="0">SUM(F10/E10*100)</f>
        <v>100</v>
      </c>
      <c r="H10" s="43">
        <f>SUM(H11+H15+H50)</f>
        <v>5477756</v>
      </c>
      <c r="I10" s="96">
        <f t="shared" ref="I10:I51" si="1">SUM(H10/F10*100)</f>
        <v>108.98473747793547</v>
      </c>
      <c r="J10" s="612">
        <f t="shared" ref="J10:J52" si="2">SUM(H10/E10*100)</f>
        <v>108.98473747793547</v>
      </c>
      <c r="K10" s="434"/>
      <c r="M10" s="36"/>
    </row>
    <row r="11" spans="1:13" s="35" customFormat="1" ht="17.399999999999999" customHeight="1" x14ac:dyDescent="0.25">
      <c r="A11" s="435"/>
      <c r="B11" s="1405">
        <v>85504</v>
      </c>
      <c r="C11" s="1406"/>
      <c r="D11" s="1412" t="s">
        <v>291</v>
      </c>
      <c r="E11" s="1313">
        <f>SUM(E12:E14)</f>
        <v>44640</v>
      </c>
      <c r="F11" s="1313">
        <f>SUM(F12:F14)</f>
        <v>44640</v>
      </c>
      <c r="G11" s="453">
        <f t="shared" si="0"/>
        <v>100</v>
      </c>
      <c r="H11" s="1313">
        <f>SUM(H12:H14)</f>
        <v>25485</v>
      </c>
      <c r="I11" s="453">
        <f t="shared" ref="I11:I14" si="3">SUM(H11/F11*100)</f>
        <v>57.090053763440864</v>
      </c>
      <c r="J11" s="1413">
        <f t="shared" ref="J11:J14" si="4">SUM(H11/E11*100)</f>
        <v>57.090053763440864</v>
      </c>
      <c r="K11" s="1404"/>
      <c r="M11" s="36"/>
    </row>
    <row r="12" spans="1:13" s="35" customFormat="1" ht="15.6" customHeight="1" x14ac:dyDescent="0.25">
      <c r="A12" s="435"/>
      <c r="B12" s="1407"/>
      <c r="C12" s="1408">
        <v>3110</v>
      </c>
      <c r="D12" s="1634" t="s">
        <v>157</v>
      </c>
      <c r="E12" s="995">
        <v>43200</v>
      </c>
      <c r="F12" s="995">
        <v>43200</v>
      </c>
      <c r="G12" s="1483">
        <f t="shared" si="0"/>
        <v>100</v>
      </c>
      <c r="H12" s="995">
        <v>24600</v>
      </c>
      <c r="I12" s="1483">
        <f t="shared" si="3"/>
        <v>56.944444444444443</v>
      </c>
      <c r="J12" s="1201">
        <f t="shared" si="4"/>
        <v>56.944444444444443</v>
      </c>
      <c r="K12" s="1409"/>
      <c r="M12" s="36"/>
    </row>
    <row r="13" spans="1:13" s="35" customFormat="1" ht="19.2" customHeight="1" x14ac:dyDescent="0.25">
      <c r="A13" s="435"/>
      <c r="B13" s="1407"/>
      <c r="C13" s="1410">
        <v>4010</v>
      </c>
      <c r="D13" s="180" t="s">
        <v>39</v>
      </c>
      <c r="E13" s="238">
        <v>1160</v>
      </c>
      <c r="F13" s="238">
        <v>1160</v>
      </c>
      <c r="G13" s="191">
        <f t="shared" si="0"/>
        <v>100</v>
      </c>
      <c r="H13" s="238">
        <v>710</v>
      </c>
      <c r="I13" s="191">
        <f t="shared" si="3"/>
        <v>61.206896551724135</v>
      </c>
      <c r="J13" s="192">
        <f t="shared" si="4"/>
        <v>61.206896551724135</v>
      </c>
      <c r="K13" s="1214"/>
      <c r="M13" s="36"/>
    </row>
    <row r="14" spans="1:13" s="35" customFormat="1" ht="19.95" customHeight="1" x14ac:dyDescent="0.25">
      <c r="A14" s="435"/>
      <c r="B14" s="1405"/>
      <c r="C14" s="1475">
        <v>4210</v>
      </c>
      <c r="D14" s="380" t="s">
        <v>31</v>
      </c>
      <c r="E14" s="881">
        <v>280</v>
      </c>
      <c r="F14" s="881">
        <v>280</v>
      </c>
      <c r="G14" s="545">
        <f t="shared" si="0"/>
        <v>100</v>
      </c>
      <c r="H14" s="881">
        <v>175</v>
      </c>
      <c r="I14" s="545">
        <f t="shared" si="3"/>
        <v>62.5</v>
      </c>
      <c r="J14" s="1533">
        <f t="shared" si="4"/>
        <v>62.5</v>
      </c>
      <c r="K14" s="1666"/>
      <c r="M14" s="36"/>
    </row>
    <row r="15" spans="1:13" s="9" customFormat="1" ht="30" customHeight="1" x14ac:dyDescent="0.25">
      <c r="A15" s="1518"/>
      <c r="B15" s="1476">
        <v>85510</v>
      </c>
      <c r="C15" s="1476"/>
      <c r="D15" s="1477" t="s">
        <v>239</v>
      </c>
      <c r="E15" s="1664">
        <f>SUM(E16+E19+E43)</f>
        <v>2626918</v>
      </c>
      <c r="F15" s="1664">
        <f>SUM(F16+F19+F43)</f>
        <v>2626918</v>
      </c>
      <c r="G15" s="1665">
        <f t="shared" si="0"/>
        <v>100</v>
      </c>
      <c r="H15" s="1500">
        <f>SUM(H16+H19+H43)</f>
        <v>2971224</v>
      </c>
      <c r="I15" s="1472">
        <f t="shared" si="1"/>
        <v>113.10684231483434</v>
      </c>
      <c r="J15" s="223">
        <f t="shared" si="2"/>
        <v>113.10684231483434</v>
      </c>
      <c r="K15" s="1294"/>
    </row>
    <row r="16" spans="1:13" s="21" customFormat="1" ht="15" customHeight="1" x14ac:dyDescent="0.25">
      <c r="A16" s="176"/>
      <c r="B16" s="155"/>
      <c r="C16" s="170"/>
      <c r="D16" s="120" t="s">
        <v>155</v>
      </c>
      <c r="E16" s="146">
        <f>SUM(E17:E18)</f>
        <v>373005</v>
      </c>
      <c r="F16" s="146">
        <f>SUM(F17:F18)</f>
        <v>373005</v>
      </c>
      <c r="G16" s="147">
        <f t="shared" si="0"/>
        <v>100</v>
      </c>
      <c r="H16" s="146">
        <f>SUM(H17:H18)</f>
        <v>389952</v>
      </c>
      <c r="I16" s="147">
        <f t="shared" si="1"/>
        <v>104.5433707322958</v>
      </c>
      <c r="J16" s="148">
        <f t="shared" si="2"/>
        <v>104.5433707322958</v>
      </c>
      <c r="K16" s="228"/>
    </row>
    <row r="17" spans="1:13" s="9" customFormat="1" ht="12.75" customHeight="1" x14ac:dyDescent="0.25">
      <c r="A17" s="151"/>
      <c r="B17" s="155"/>
      <c r="C17" s="954">
        <v>3110</v>
      </c>
      <c r="D17" s="999" t="s">
        <v>157</v>
      </c>
      <c r="E17" s="957">
        <v>372705</v>
      </c>
      <c r="F17" s="957">
        <v>372705</v>
      </c>
      <c r="G17" s="956">
        <f t="shared" si="0"/>
        <v>100</v>
      </c>
      <c r="H17" s="957">
        <v>389742</v>
      </c>
      <c r="I17" s="956">
        <f t="shared" si="1"/>
        <v>104.5711755946392</v>
      </c>
      <c r="J17" s="1094">
        <f t="shared" si="2"/>
        <v>104.5711755946392</v>
      </c>
      <c r="K17" s="985"/>
    </row>
    <row r="18" spans="1:13" s="9" customFormat="1" ht="12.75" customHeight="1" x14ac:dyDescent="0.25">
      <c r="A18" s="151"/>
      <c r="B18" s="155"/>
      <c r="C18" s="187">
        <v>4010</v>
      </c>
      <c r="D18" s="180" t="s">
        <v>39</v>
      </c>
      <c r="E18" s="190">
        <v>300</v>
      </c>
      <c r="F18" s="190">
        <v>300</v>
      </c>
      <c r="G18" s="191">
        <f t="shared" si="0"/>
        <v>100</v>
      </c>
      <c r="H18" s="190">
        <v>210</v>
      </c>
      <c r="I18" s="191">
        <f t="shared" si="1"/>
        <v>70</v>
      </c>
      <c r="J18" s="191">
        <f t="shared" si="2"/>
        <v>70</v>
      </c>
      <c r="K18" s="193"/>
    </row>
    <row r="19" spans="1:13" s="21" customFormat="1" ht="15" customHeight="1" x14ac:dyDescent="0.25">
      <c r="A19" s="151"/>
      <c r="B19" s="155"/>
      <c r="C19" s="170"/>
      <c r="D19" s="120" t="s">
        <v>154</v>
      </c>
      <c r="E19" s="455">
        <f>SUM(E20:E42)</f>
        <v>1244054</v>
      </c>
      <c r="F19" s="455">
        <f>SUM(F20:F42)</f>
        <v>1244054</v>
      </c>
      <c r="G19" s="145">
        <f t="shared" si="0"/>
        <v>100</v>
      </c>
      <c r="H19" s="455">
        <f>SUM(H20:H42)</f>
        <v>1612332</v>
      </c>
      <c r="I19" s="147">
        <f t="shared" si="1"/>
        <v>129.60305581590509</v>
      </c>
      <c r="J19" s="147">
        <f t="shared" si="2"/>
        <v>129.60305581590509</v>
      </c>
      <c r="K19" s="961"/>
      <c r="L19" s="37"/>
    </row>
    <row r="20" spans="1:13" s="21" customFormat="1" ht="12.75" customHeight="1" x14ac:dyDescent="0.25">
      <c r="A20" s="151"/>
      <c r="B20" s="155"/>
      <c r="C20" s="981">
        <v>3020</v>
      </c>
      <c r="D20" s="959" t="s">
        <v>37</v>
      </c>
      <c r="E20" s="987">
        <v>6000</v>
      </c>
      <c r="F20" s="987">
        <v>6000</v>
      </c>
      <c r="G20" s="992">
        <f t="shared" si="0"/>
        <v>100</v>
      </c>
      <c r="H20" s="987">
        <v>6000</v>
      </c>
      <c r="I20" s="992">
        <f t="shared" si="1"/>
        <v>100</v>
      </c>
      <c r="J20" s="1262">
        <f t="shared" si="2"/>
        <v>100</v>
      </c>
      <c r="K20" s="988"/>
      <c r="L20" s="37"/>
      <c r="M20" s="37"/>
    </row>
    <row r="21" spans="1:13" s="21" customFormat="1" ht="12.75" customHeight="1" x14ac:dyDescent="0.25">
      <c r="A21" s="151"/>
      <c r="B21" s="155"/>
      <c r="C21" s="187">
        <v>3110</v>
      </c>
      <c r="D21" s="180" t="s">
        <v>157</v>
      </c>
      <c r="E21" s="181">
        <v>16000</v>
      </c>
      <c r="F21" s="181">
        <v>16000</v>
      </c>
      <c r="G21" s="182">
        <f t="shared" si="0"/>
        <v>100</v>
      </c>
      <c r="H21" s="181">
        <v>18000</v>
      </c>
      <c r="I21" s="182">
        <f t="shared" si="1"/>
        <v>112.5</v>
      </c>
      <c r="J21" s="183">
        <f t="shared" si="2"/>
        <v>112.5</v>
      </c>
      <c r="K21" s="993"/>
      <c r="L21" s="37"/>
      <c r="M21" s="37"/>
    </row>
    <row r="22" spans="1:13" s="21" customFormat="1" ht="12.9" customHeight="1" x14ac:dyDescent="0.25">
      <c r="A22" s="151"/>
      <c r="B22" s="155"/>
      <c r="C22" s="187">
        <v>4010</v>
      </c>
      <c r="D22" s="180" t="s">
        <v>39</v>
      </c>
      <c r="E22" s="181">
        <v>668330</v>
      </c>
      <c r="F22" s="181">
        <v>668330</v>
      </c>
      <c r="G22" s="182">
        <f t="shared" si="0"/>
        <v>100</v>
      </c>
      <c r="H22" s="181">
        <v>807559</v>
      </c>
      <c r="I22" s="182">
        <f t="shared" si="1"/>
        <v>120.83237322879417</v>
      </c>
      <c r="J22" s="183">
        <f t="shared" si="2"/>
        <v>120.83237322879417</v>
      </c>
      <c r="K22" s="993"/>
      <c r="L22" s="37"/>
      <c r="M22" s="37"/>
    </row>
    <row r="23" spans="1:13" s="18" customFormat="1" ht="12.75" customHeight="1" x14ac:dyDescent="0.25">
      <c r="A23" s="176"/>
      <c r="B23" s="155"/>
      <c r="C23" s="187">
        <v>4040</v>
      </c>
      <c r="D23" s="180" t="s">
        <v>41</v>
      </c>
      <c r="E23" s="181">
        <v>48398</v>
      </c>
      <c r="F23" s="181">
        <v>48398</v>
      </c>
      <c r="G23" s="182">
        <f t="shared" si="0"/>
        <v>100</v>
      </c>
      <c r="H23" s="181">
        <v>54253</v>
      </c>
      <c r="I23" s="182">
        <f t="shared" si="1"/>
        <v>112.09760733914624</v>
      </c>
      <c r="J23" s="183">
        <f t="shared" si="2"/>
        <v>112.09760733914624</v>
      </c>
      <c r="K23" s="993"/>
      <c r="L23" s="37"/>
      <c r="M23" s="37"/>
    </row>
    <row r="24" spans="1:13" ht="13.8" x14ac:dyDescent="0.25">
      <c r="A24" s="288"/>
      <c r="B24" s="155"/>
      <c r="C24" s="187">
        <v>4110</v>
      </c>
      <c r="D24" s="180" t="s">
        <v>42</v>
      </c>
      <c r="E24" s="181">
        <v>117010</v>
      </c>
      <c r="F24" s="181">
        <v>117010</v>
      </c>
      <c r="G24" s="182">
        <f t="shared" si="0"/>
        <v>100</v>
      </c>
      <c r="H24" s="181">
        <v>134970</v>
      </c>
      <c r="I24" s="182">
        <f t="shared" si="1"/>
        <v>115.34911546021706</v>
      </c>
      <c r="J24" s="183">
        <f t="shared" si="2"/>
        <v>115.34911546021706</v>
      </c>
      <c r="K24" s="993"/>
      <c r="L24" s="37"/>
      <c r="M24" s="37"/>
    </row>
    <row r="25" spans="1:13" ht="13.8" x14ac:dyDescent="0.25">
      <c r="A25" s="288"/>
      <c r="B25" s="155"/>
      <c r="C25" s="187">
        <v>4120</v>
      </c>
      <c r="D25" s="180" t="s">
        <v>43</v>
      </c>
      <c r="E25" s="181">
        <v>15572</v>
      </c>
      <c r="F25" s="181">
        <v>15572</v>
      </c>
      <c r="G25" s="182">
        <f t="shared" si="0"/>
        <v>100</v>
      </c>
      <c r="H25" s="181">
        <v>18810</v>
      </c>
      <c r="I25" s="182">
        <f t="shared" si="1"/>
        <v>120.79373234009761</v>
      </c>
      <c r="J25" s="183">
        <f t="shared" si="2"/>
        <v>120.79373234009761</v>
      </c>
      <c r="K25" s="993"/>
      <c r="L25" s="37"/>
      <c r="M25" s="37"/>
    </row>
    <row r="26" spans="1:13" ht="13.8" x14ac:dyDescent="0.25">
      <c r="A26" s="288"/>
      <c r="B26" s="155"/>
      <c r="C26" s="187">
        <v>4170</v>
      </c>
      <c r="D26" s="180" t="s">
        <v>45</v>
      </c>
      <c r="E26" s="181">
        <v>10000</v>
      </c>
      <c r="F26" s="181">
        <v>10000</v>
      </c>
      <c r="G26" s="182">
        <f t="shared" si="0"/>
        <v>100</v>
      </c>
      <c r="H26" s="181">
        <v>10000</v>
      </c>
      <c r="I26" s="182">
        <f t="shared" si="1"/>
        <v>100</v>
      </c>
      <c r="J26" s="183">
        <f t="shared" si="2"/>
        <v>100</v>
      </c>
      <c r="K26" s="993"/>
      <c r="L26" s="37"/>
      <c r="M26" s="37"/>
    </row>
    <row r="27" spans="1:13" ht="13.8" x14ac:dyDescent="0.25">
      <c r="A27" s="288"/>
      <c r="B27" s="155"/>
      <c r="C27" s="187">
        <v>4210</v>
      </c>
      <c r="D27" s="180" t="s">
        <v>31</v>
      </c>
      <c r="E27" s="181">
        <v>80500</v>
      </c>
      <c r="F27" s="181">
        <v>80500</v>
      </c>
      <c r="G27" s="182">
        <f t="shared" si="0"/>
        <v>100</v>
      </c>
      <c r="H27" s="181">
        <v>80000</v>
      </c>
      <c r="I27" s="182">
        <f t="shared" si="1"/>
        <v>99.378881987577643</v>
      </c>
      <c r="J27" s="183">
        <f t="shared" si="2"/>
        <v>99.378881987577643</v>
      </c>
      <c r="K27" s="993"/>
      <c r="L27" s="37"/>
      <c r="M27" s="37"/>
    </row>
    <row r="28" spans="1:13" ht="13.8" x14ac:dyDescent="0.25">
      <c r="A28" s="288"/>
      <c r="B28" s="155"/>
      <c r="C28" s="187">
        <v>4220</v>
      </c>
      <c r="D28" s="180" t="s">
        <v>158</v>
      </c>
      <c r="E28" s="181">
        <v>66000</v>
      </c>
      <c r="F28" s="181">
        <v>66000</v>
      </c>
      <c r="G28" s="182">
        <f t="shared" si="0"/>
        <v>100</v>
      </c>
      <c r="H28" s="181">
        <v>66000</v>
      </c>
      <c r="I28" s="182">
        <f t="shared" si="1"/>
        <v>100</v>
      </c>
      <c r="J28" s="183">
        <f t="shared" si="2"/>
        <v>100</v>
      </c>
      <c r="K28" s="993"/>
      <c r="L28" s="37"/>
      <c r="M28" s="37"/>
    </row>
    <row r="29" spans="1:13" ht="27" hidden="1" customHeight="1" x14ac:dyDescent="0.25">
      <c r="A29" s="288"/>
      <c r="B29" s="155"/>
      <c r="C29" s="187">
        <v>4230</v>
      </c>
      <c r="D29" s="376" t="s">
        <v>101</v>
      </c>
      <c r="E29" s="181"/>
      <c r="F29" s="181"/>
      <c r="G29" s="182" t="e">
        <f t="shared" si="0"/>
        <v>#DIV/0!</v>
      </c>
      <c r="H29" s="181"/>
      <c r="I29" s="182" t="e">
        <f t="shared" si="1"/>
        <v>#DIV/0!</v>
      </c>
      <c r="J29" s="183" t="e">
        <f t="shared" si="2"/>
        <v>#DIV/0!</v>
      </c>
      <c r="K29" s="993"/>
      <c r="L29" s="37"/>
      <c r="M29" s="37"/>
    </row>
    <row r="30" spans="1:13" ht="13.8" hidden="1" x14ac:dyDescent="0.25">
      <c r="A30" s="288"/>
      <c r="B30" s="155"/>
      <c r="C30" s="187">
        <v>4240</v>
      </c>
      <c r="D30" s="287" t="s">
        <v>86</v>
      </c>
      <c r="E30" s="181"/>
      <c r="F30" s="181"/>
      <c r="G30" s="182" t="e">
        <f t="shared" si="0"/>
        <v>#DIV/0!</v>
      </c>
      <c r="H30" s="181"/>
      <c r="I30" s="182" t="e">
        <f t="shared" si="1"/>
        <v>#DIV/0!</v>
      </c>
      <c r="J30" s="183" t="e">
        <f t="shared" si="2"/>
        <v>#DIV/0!</v>
      </c>
      <c r="K30" s="993"/>
      <c r="L30" s="37"/>
      <c r="M30" s="37"/>
    </row>
    <row r="31" spans="1:13" ht="13.8" x14ac:dyDescent="0.25">
      <c r="A31" s="288"/>
      <c r="B31" s="155"/>
      <c r="C31" s="187">
        <v>4260</v>
      </c>
      <c r="D31" s="180" t="s">
        <v>46</v>
      </c>
      <c r="E31" s="181">
        <v>82000</v>
      </c>
      <c r="F31" s="181">
        <v>82000</v>
      </c>
      <c r="G31" s="182">
        <f t="shared" si="0"/>
        <v>100</v>
      </c>
      <c r="H31" s="181">
        <v>85000</v>
      </c>
      <c r="I31" s="182">
        <f t="shared" si="1"/>
        <v>103.65853658536585</v>
      </c>
      <c r="J31" s="183">
        <f t="shared" si="2"/>
        <v>103.65853658536585</v>
      </c>
      <c r="K31" s="993"/>
      <c r="L31" s="37"/>
      <c r="M31" s="37"/>
    </row>
    <row r="32" spans="1:13" ht="13.8" x14ac:dyDescent="0.25">
      <c r="A32" s="288"/>
      <c r="B32" s="155"/>
      <c r="C32" s="187">
        <v>4270</v>
      </c>
      <c r="D32" s="180" t="s">
        <v>47</v>
      </c>
      <c r="E32" s="181">
        <v>22400</v>
      </c>
      <c r="F32" s="181">
        <v>22400</v>
      </c>
      <c r="G32" s="182">
        <f t="shared" si="0"/>
        <v>100</v>
      </c>
      <c r="H32" s="181">
        <v>40000</v>
      </c>
      <c r="I32" s="182">
        <f t="shared" si="1"/>
        <v>178.57142857142858</v>
      </c>
      <c r="J32" s="183">
        <f t="shared" si="2"/>
        <v>178.57142857142858</v>
      </c>
      <c r="K32" s="993"/>
      <c r="L32" s="37"/>
      <c r="M32" s="37"/>
    </row>
    <row r="33" spans="1:13" ht="13.8" x14ac:dyDescent="0.25">
      <c r="A33" s="288"/>
      <c r="B33" s="155"/>
      <c r="C33" s="187">
        <v>4280</v>
      </c>
      <c r="D33" s="180" t="s">
        <v>48</v>
      </c>
      <c r="E33" s="181">
        <v>1500</v>
      </c>
      <c r="F33" s="181">
        <v>1500</v>
      </c>
      <c r="G33" s="182">
        <f t="shared" si="0"/>
        <v>100</v>
      </c>
      <c r="H33" s="181">
        <v>2500</v>
      </c>
      <c r="I33" s="182">
        <f t="shared" si="1"/>
        <v>166.66666666666669</v>
      </c>
      <c r="J33" s="183">
        <f t="shared" si="2"/>
        <v>166.66666666666669</v>
      </c>
      <c r="K33" s="993"/>
      <c r="L33" s="37"/>
      <c r="M33" s="37"/>
    </row>
    <row r="34" spans="1:13" ht="13.8" x14ac:dyDescent="0.25">
      <c r="A34" s="288"/>
      <c r="B34" s="155"/>
      <c r="C34" s="187">
        <v>4300</v>
      </c>
      <c r="D34" s="194" t="s">
        <v>22</v>
      </c>
      <c r="E34" s="181">
        <v>72000</v>
      </c>
      <c r="F34" s="181">
        <v>72000</v>
      </c>
      <c r="G34" s="182">
        <f t="shared" si="0"/>
        <v>100</v>
      </c>
      <c r="H34" s="181">
        <v>80000</v>
      </c>
      <c r="I34" s="182">
        <f t="shared" si="1"/>
        <v>111.11111111111111</v>
      </c>
      <c r="J34" s="183">
        <f t="shared" si="2"/>
        <v>111.11111111111111</v>
      </c>
      <c r="K34" s="993"/>
      <c r="L34" s="37"/>
      <c r="M34" s="37"/>
    </row>
    <row r="35" spans="1:13" ht="18" customHeight="1" x14ac:dyDescent="0.25">
      <c r="A35" s="288"/>
      <c r="B35" s="155"/>
      <c r="C35" s="517">
        <v>4360</v>
      </c>
      <c r="D35" s="899" t="s">
        <v>228</v>
      </c>
      <c r="E35" s="190">
        <v>3000</v>
      </c>
      <c r="F35" s="190">
        <v>3000</v>
      </c>
      <c r="G35" s="191">
        <f t="shared" si="0"/>
        <v>100</v>
      </c>
      <c r="H35" s="190">
        <v>2500</v>
      </c>
      <c r="I35" s="191">
        <f t="shared" si="1"/>
        <v>83.333333333333343</v>
      </c>
      <c r="J35" s="192">
        <f t="shared" si="2"/>
        <v>83.333333333333343</v>
      </c>
      <c r="K35" s="993"/>
      <c r="L35" s="37"/>
      <c r="M35" s="37"/>
    </row>
    <row r="36" spans="1:13" ht="13.8" x14ac:dyDescent="0.25">
      <c r="A36" s="288"/>
      <c r="B36" s="155"/>
      <c r="C36" s="187">
        <v>4410</v>
      </c>
      <c r="D36" s="180" t="s">
        <v>54</v>
      </c>
      <c r="E36" s="181">
        <v>2500</v>
      </c>
      <c r="F36" s="181">
        <v>2500</v>
      </c>
      <c r="G36" s="182">
        <f t="shared" si="0"/>
        <v>100</v>
      </c>
      <c r="H36" s="181">
        <v>2500</v>
      </c>
      <c r="I36" s="182">
        <f t="shared" si="1"/>
        <v>100</v>
      </c>
      <c r="J36" s="183">
        <f t="shared" si="2"/>
        <v>100</v>
      </c>
      <c r="K36" s="993"/>
      <c r="L36" s="37"/>
      <c r="M36" s="37"/>
    </row>
    <row r="37" spans="1:13" ht="13.8" x14ac:dyDescent="0.25">
      <c r="A37" s="600"/>
      <c r="B37" s="1361"/>
      <c r="C37" s="379">
        <v>4440</v>
      </c>
      <c r="D37" s="380" t="s">
        <v>55</v>
      </c>
      <c r="E37" s="381">
        <v>29444</v>
      </c>
      <c r="F37" s="381">
        <v>29444</v>
      </c>
      <c r="G37" s="382">
        <f t="shared" si="0"/>
        <v>100</v>
      </c>
      <c r="H37" s="381">
        <v>29840</v>
      </c>
      <c r="I37" s="382">
        <f t="shared" si="1"/>
        <v>101.34492596114659</v>
      </c>
      <c r="J37" s="383">
        <f t="shared" si="2"/>
        <v>101.34492596114659</v>
      </c>
      <c r="K37" s="1668"/>
      <c r="L37" s="37"/>
      <c r="M37" s="37"/>
    </row>
    <row r="38" spans="1:13" ht="13.8" x14ac:dyDescent="0.25">
      <c r="A38" s="288"/>
      <c r="B38" s="155"/>
      <c r="C38" s="385">
        <v>4480</v>
      </c>
      <c r="D38" s="512" t="s">
        <v>56</v>
      </c>
      <c r="E38" s="280">
        <v>80</v>
      </c>
      <c r="F38" s="280">
        <v>80</v>
      </c>
      <c r="G38" s="281">
        <f t="shared" si="0"/>
        <v>100</v>
      </c>
      <c r="H38" s="280">
        <v>80</v>
      </c>
      <c r="I38" s="281">
        <f t="shared" si="1"/>
        <v>100</v>
      </c>
      <c r="J38" s="283">
        <f t="shared" si="2"/>
        <v>100</v>
      </c>
      <c r="K38" s="1667"/>
      <c r="L38" s="37"/>
      <c r="M38" s="37"/>
    </row>
    <row r="39" spans="1:13" ht="13.8" x14ac:dyDescent="0.25">
      <c r="A39" s="288"/>
      <c r="B39" s="155"/>
      <c r="C39" s="187">
        <v>4580</v>
      </c>
      <c r="D39" s="287" t="s">
        <v>105</v>
      </c>
      <c r="E39" s="181">
        <v>20</v>
      </c>
      <c r="F39" s="181">
        <v>20</v>
      </c>
      <c r="G39" s="182">
        <f t="shared" si="0"/>
        <v>100</v>
      </c>
      <c r="H39" s="181">
        <v>20</v>
      </c>
      <c r="I39" s="182">
        <f t="shared" si="1"/>
        <v>100</v>
      </c>
      <c r="J39" s="182">
        <f t="shared" si="2"/>
        <v>100</v>
      </c>
      <c r="K39" s="993"/>
      <c r="L39" s="37"/>
      <c r="M39" s="37"/>
    </row>
    <row r="40" spans="1:13" ht="18" customHeight="1" x14ac:dyDescent="0.25">
      <c r="A40" s="288"/>
      <c r="B40" s="155"/>
      <c r="C40" s="187">
        <v>4610</v>
      </c>
      <c r="D40" s="180" t="s">
        <v>93</v>
      </c>
      <c r="E40" s="181">
        <v>300</v>
      </c>
      <c r="F40" s="181">
        <v>300</v>
      </c>
      <c r="G40" s="182">
        <f t="shared" si="0"/>
        <v>100</v>
      </c>
      <c r="H40" s="181">
        <v>300</v>
      </c>
      <c r="I40" s="182">
        <f t="shared" si="1"/>
        <v>100</v>
      </c>
      <c r="J40" s="182">
        <f t="shared" si="2"/>
        <v>100</v>
      </c>
      <c r="K40" s="993"/>
      <c r="L40" s="37"/>
      <c r="M40" s="37"/>
    </row>
    <row r="41" spans="1:13" ht="40.5" customHeight="1" x14ac:dyDescent="0.25">
      <c r="A41" s="288"/>
      <c r="B41" s="155"/>
      <c r="C41" s="188">
        <v>4700</v>
      </c>
      <c r="D41" s="189" t="s">
        <v>60</v>
      </c>
      <c r="E41" s="190">
        <v>3000</v>
      </c>
      <c r="F41" s="190">
        <v>3000</v>
      </c>
      <c r="G41" s="191">
        <f t="shared" si="0"/>
        <v>100</v>
      </c>
      <c r="H41" s="190">
        <v>4000</v>
      </c>
      <c r="I41" s="191">
        <f t="shared" si="1"/>
        <v>133.33333333333331</v>
      </c>
      <c r="J41" s="191">
        <f t="shared" si="2"/>
        <v>133.33333333333331</v>
      </c>
      <c r="K41" s="993"/>
      <c r="L41" s="37"/>
      <c r="M41" s="37"/>
    </row>
    <row r="42" spans="1:13" ht="40.5" customHeight="1" x14ac:dyDescent="0.25">
      <c r="A42" s="288"/>
      <c r="B42" s="155"/>
      <c r="C42" s="239">
        <v>6050</v>
      </c>
      <c r="D42" s="240" t="s">
        <v>248</v>
      </c>
      <c r="E42" s="241"/>
      <c r="F42" s="241"/>
      <c r="G42" s="1469" t="e">
        <f t="shared" si="0"/>
        <v>#DIV/0!</v>
      </c>
      <c r="H42" s="241">
        <v>170000</v>
      </c>
      <c r="I42" s="1469" t="e">
        <f t="shared" si="1"/>
        <v>#DIV/0!</v>
      </c>
      <c r="J42" s="1469" t="e">
        <f t="shared" si="2"/>
        <v>#DIV/0!</v>
      </c>
      <c r="K42" s="1351"/>
      <c r="L42" s="37"/>
      <c r="M42" s="37"/>
    </row>
    <row r="43" spans="1:13" ht="15" customHeight="1" x14ac:dyDescent="0.25">
      <c r="A43" s="288"/>
      <c r="B43" s="155"/>
      <c r="C43" s="507"/>
      <c r="D43" s="120" t="s">
        <v>137</v>
      </c>
      <c r="E43" s="146">
        <f>SUM(E44:E49)</f>
        <v>1009859</v>
      </c>
      <c r="F43" s="146">
        <f>SUM(F44:F49)</f>
        <v>1009859</v>
      </c>
      <c r="G43" s="147">
        <f t="shared" si="0"/>
        <v>100</v>
      </c>
      <c r="H43" s="146">
        <f>SUM(H44:H49)</f>
        <v>968940</v>
      </c>
      <c r="I43" s="147">
        <f t="shared" si="1"/>
        <v>95.948048192866537</v>
      </c>
      <c r="J43" s="147">
        <f t="shared" si="2"/>
        <v>95.948048192866537</v>
      </c>
      <c r="K43" s="303"/>
    </row>
    <row r="44" spans="1:13" ht="57" customHeight="1" x14ac:dyDescent="0.25">
      <c r="A44" s="288"/>
      <c r="B44" s="155"/>
      <c r="C44" s="1352">
        <v>2320</v>
      </c>
      <c r="D44" s="1360" t="s">
        <v>164</v>
      </c>
      <c r="E44" s="1354">
        <v>59699</v>
      </c>
      <c r="F44" s="1354">
        <v>59699</v>
      </c>
      <c r="G44" s="1353"/>
      <c r="H44" s="1354"/>
      <c r="I44" s="1353"/>
      <c r="J44" s="1201"/>
      <c r="K44" s="1453"/>
    </row>
    <row r="45" spans="1:13" ht="78.75" customHeight="1" x14ac:dyDescent="0.25">
      <c r="A45" s="288"/>
      <c r="B45" s="155"/>
      <c r="C45" s="285" t="s">
        <v>72</v>
      </c>
      <c r="D45" s="387" t="s">
        <v>73</v>
      </c>
      <c r="E45" s="190">
        <v>947160</v>
      </c>
      <c r="F45" s="190">
        <v>947160</v>
      </c>
      <c r="G45" s="191">
        <f t="shared" si="0"/>
        <v>100</v>
      </c>
      <c r="H45" s="190">
        <v>968940</v>
      </c>
      <c r="I45" s="191">
        <f t="shared" si="1"/>
        <v>102.29950589129608</v>
      </c>
      <c r="J45" s="192">
        <f t="shared" si="2"/>
        <v>102.29950589129608</v>
      </c>
      <c r="K45" s="184"/>
    </row>
    <row r="46" spans="1:13" ht="66.75" hidden="1" customHeight="1" x14ac:dyDescent="0.25">
      <c r="A46" s="288"/>
      <c r="B46" s="155"/>
      <c r="C46" s="188">
        <v>2830</v>
      </c>
      <c r="D46" s="189" t="s">
        <v>159</v>
      </c>
      <c r="E46" s="190"/>
      <c r="F46" s="190"/>
      <c r="G46" s="191" t="e">
        <f t="shared" si="0"/>
        <v>#DIV/0!</v>
      </c>
      <c r="H46" s="190"/>
      <c r="I46" s="191" t="e">
        <f t="shared" si="1"/>
        <v>#DIV/0!</v>
      </c>
      <c r="J46" s="191" t="e">
        <f t="shared" si="2"/>
        <v>#DIV/0!</v>
      </c>
      <c r="K46" s="193"/>
    </row>
    <row r="47" spans="1:13" ht="13.8" hidden="1" x14ac:dyDescent="0.25">
      <c r="A47" s="288"/>
      <c r="B47" s="155"/>
      <c r="C47" s="187">
        <v>4010</v>
      </c>
      <c r="D47" s="180" t="s">
        <v>39</v>
      </c>
      <c r="E47" s="197"/>
      <c r="F47" s="197"/>
      <c r="G47" s="191" t="e">
        <f t="shared" si="0"/>
        <v>#DIV/0!</v>
      </c>
      <c r="H47" s="197"/>
      <c r="I47" s="191" t="e">
        <f t="shared" si="1"/>
        <v>#DIV/0!</v>
      </c>
      <c r="J47" s="191" t="e">
        <f t="shared" si="2"/>
        <v>#DIV/0!</v>
      </c>
      <c r="K47" s="207"/>
    </row>
    <row r="48" spans="1:13" ht="13.8" hidden="1" x14ac:dyDescent="0.25">
      <c r="A48" s="288"/>
      <c r="B48" s="155"/>
      <c r="C48" s="187">
        <v>4110</v>
      </c>
      <c r="D48" s="180" t="s">
        <v>42</v>
      </c>
      <c r="E48" s="197"/>
      <c r="F48" s="197"/>
      <c r="G48" s="191" t="e">
        <f t="shared" si="0"/>
        <v>#DIV/0!</v>
      </c>
      <c r="H48" s="197"/>
      <c r="I48" s="191" t="e">
        <f t="shared" si="1"/>
        <v>#DIV/0!</v>
      </c>
      <c r="J48" s="191" t="e">
        <f t="shared" si="2"/>
        <v>#DIV/0!</v>
      </c>
      <c r="K48" s="207"/>
    </row>
    <row r="49" spans="1:11" ht="45.6" customHeight="1" x14ac:dyDescent="0.25">
      <c r="A49" s="288"/>
      <c r="B49" s="155"/>
      <c r="C49" s="239">
        <v>4330</v>
      </c>
      <c r="D49" s="240" t="s">
        <v>299</v>
      </c>
      <c r="E49" s="327">
        <v>3000</v>
      </c>
      <c r="F49" s="327">
        <v>3000</v>
      </c>
      <c r="G49" s="326"/>
      <c r="H49" s="327"/>
      <c r="I49" s="326"/>
      <c r="J49" s="614"/>
      <c r="K49" s="1454"/>
    </row>
    <row r="50" spans="1:11" ht="15" customHeight="1" x14ac:dyDescent="0.25">
      <c r="A50" s="288"/>
      <c r="B50" s="230">
        <v>85508</v>
      </c>
      <c r="C50" s="444"/>
      <c r="D50" s="120" t="s">
        <v>163</v>
      </c>
      <c r="E50" s="455">
        <f>SUM(E51+E52)</f>
        <v>2354610</v>
      </c>
      <c r="F50" s="455">
        <f>SUM(F51+F52)</f>
        <v>2354610</v>
      </c>
      <c r="G50" s="145">
        <f t="shared" si="0"/>
        <v>100</v>
      </c>
      <c r="H50" s="455">
        <f>SUM(H51+H52)</f>
        <v>2481047</v>
      </c>
      <c r="I50" s="147">
        <f t="shared" si="1"/>
        <v>105.36976399488663</v>
      </c>
      <c r="J50" s="148">
        <f t="shared" si="2"/>
        <v>105.36976399488663</v>
      </c>
      <c r="K50" s="228"/>
    </row>
    <row r="51" spans="1:11" ht="66.75" customHeight="1" x14ac:dyDescent="0.25">
      <c r="A51" s="288"/>
      <c r="B51" s="95"/>
      <c r="C51" s="1158">
        <v>2320</v>
      </c>
      <c r="D51" s="1159" t="s">
        <v>164</v>
      </c>
      <c r="E51" s="1160">
        <v>100591</v>
      </c>
      <c r="F51" s="1338">
        <v>100591</v>
      </c>
      <c r="G51" s="1339">
        <f t="shared" si="0"/>
        <v>100</v>
      </c>
      <c r="H51" s="1482">
        <v>86289</v>
      </c>
      <c r="I51" s="1481">
        <f t="shared" si="1"/>
        <v>85.782028213259636</v>
      </c>
      <c r="J51" s="1221">
        <f t="shared" si="2"/>
        <v>85.782028213259636</v>
      </c>
      <c r="K51" s="1486"/>
    </row>
    <row r="52" spans="1:11" ht="20.25" customHeight="1" x14ac:dyDescent="0.25">
      <c r="A52" s="288"/>
      <c r="B52" s="95"/>
      <c r="C52" s="1062"/>
      <c r="D52" s="120" t="s">
        <v>155</v>
      </c>
      <c r="E52" s="1104">
        <f>SUM(E53:E65)</f>
        <v>2254019</v>
      </c>
      <c r="F52" s="1340">
        <f>SUM(F53:F65)</f>
        <v>2254019</v>
      </c>
      <c r="G52" s="1341">
        <f t="shared" si="0"/>
        <v>100</v>
      </c>
      <c r="H52" s="1340">
        <f>SUM(H53:H65)</f>
        <v>2394758</v>
      </c>
      <c r="I52" s="281">
        <f t="shared" ref="I52" si="5">SUM(H52/F52*100)</f>
        <v>106.24391364935255</v>
      </c>
      <c r="J52" s="281">
        <f t="shared" si="2"/>
        <v>106.24391364935255</v>
      </c>
      <c r="K52" s="1294"/>
    </row>
    <row r="53" spans="1:11" ht="13.8" x14ac:dyDescent="0.25">
      <c r="A53" s="288"/>
      <c r="B53" s="95"/>
      <c r="C53" s="573">
        <v>3110</v>
      </c>
      <c r="D53" s="279" t="s">
        <v>157</v>
      </c>
      <c r="E53" s="280">
        <v>1767960</v>
      </c>
      <c r="F53" s="280">
        <v>1767960</v>
      </c>
      <c r="G53" s="281">
        <f t="shared" si="0"/>
        <v>100</v>
      </c>
      <c r="H53" s="280">
        <v>1909766</v>
      </c>
      <c r="I53" s="281">
        <f t="shared" ref="I53:I65" si="6">SUM(H53/F53*100)</f>
        <v>108.02088282540329</v>
      </c>
      <c r="J53" s="281">
        <f t="shared" ref="J53:J61" si="7">SUM(H53/E53*100)</f>
        <v>108.02088282540329</v>
      </c>
      <c r="K53" s="308"/>
    </row>
    <row r="54" spans="1:11" ht="13.8" x14ac:dyDescent="0.25">
      <c r="A54" s="288"/>
      <c r="B54" s="95"/>
      <c r="C54" s="187">
        <v>4010</v>
      </c>
      <c r="D54" s="180" t="s">
        <v>39</v>
      </c>
      <c r="E54" s="181">
        <v>187168</v>
      </c>
      <c r="F54" s="181">
        <v>187168</v>
      </c>
      <c r="G54" s="182">
        <f t="shared" si="0"/>
        <v>100</v>
      </c>
      <c r="H54" s="181">
        <v>132626</v>
      </c>
      <c r="I54" s="182">
        <f t="shared" si="6"/>
        <v>70.859334929047705</v>
      </c>
      <c r="J54" s="183">
        <f t="shared" si="7"/>
        <v>70.859334929047705</v>
      </c>
      <c r="K54" s="309"/>
    </row>
    <row r="55" spans="1:11" ht="13.8" x14ac:dyDescent="0.25">
      <c r="A55" s="288"/>
      <c r="B55" s="95"/>
      <c r="C55" s="187">
        <v>4040</v>
      </c>
      <c r="D55" s="180" t="s">
        <v>41</v>
      </c>
      <c r="E55" s="181">
        <v>8090</v>
      </c>
      <c r="F55" s="181">
        <v>8090</v>
      </c>
      <c r="G55" s="182">
        <f t="shared" si="0"/>
        <v>100</v>
      </c>
      <c r="H55" s="181">
        <v>9840</v>
      </c>
      <c r="I55" s="182">
        <f t="shared" ref="I55" si="8">SUM(H55/F55*100)</f>
        <v>121.63164400494438</v>
      </c>
      <c r="J55" s="183">
        <f t="shared" ref="J55" si="9">SUM(H55/E55*100)</f>
        <v>121.63164400494438</v>
      </c>
      <c r="K55" s="309"/>
    </row>
    <row r="56" spans="1:11" ht="13.8" x14ac:dyDescent="0.25">
      <c r="A56" s="288"/>
      <c r="B56" s="95"/>
      <c r="C56" s="571">
        <v>4110</v>
      </c>
      <c r="D56" s="180" t="s">
        <v>42</v>
      </c>
      <c r="E56" s="523">
        <v>50846</v>
      </c>
      <c r="F56" s="523">
        <v>50846</v>
      </c>
      <c r="G56" s="237">
        <f t="shared" si="0"/>
        <v>100</v>
      </c>
      <c r="H56" s="190">
        <v>61463</v>
      </c>
      <c r="I56" s="191">
        <f t="shared" si="6"/>
        <v>120.88069858002596</v>
      </c>
      <c r="J56" s="192">
        <f t="shared" si="7"/>
        <v>120.88069858002596</v>
      </c>
      <c r="K56" s="309"/>
    </row>
    <row r="57" spans="1:11" ht="13.8" x14ac:dyDescent="0.25">
      <c r="A57" s="288"/>
      <c r="B57" s="95"/>
      <c r="C57" s="571">
        <v>4120</v>
      </c>
      <c r="D57" s="180" t="s">
        <v>43</v>
      </c>
      <c r="E57" s="523">
        <v>7235</v>
      </c>
      <c r="F57" s="523">
        <v>7235</v>
      </c>
      <c r="G57" s="237">
        <f t="shared" si="0"/>
        <v>100</v>
      </c>
      <c r="H57" s="190">
        <v>8745</v>
      </c>
      <c r="I57" s="191">
        <f t="shared" si="6"/>
        <v>120.87076710435383</v>
      </c>
      <c r="J57" s="192">
        <f t="shared" si="7"/>
        <v>120.87076710435383</v>
      </c>
      <c r="K57" s="309"/>
    </row>
    <row r="58" spans="1:11" ht="13.8" x14ac:dyDescent="0.25">
      <c r="A58" s="288"/>
      <c r="B58" s="95"/>
      <c r="C58" s="571">
        <v>4170</v>
      </c>
      <c r="D58" s="180" t="s">
        <v>45</v>
      </c>
      <c r="E58" s="523">
        <v>183092</v>
      </c>
      <c r="F58" s="523">
        <v>183092</v>
      </c>
      <c r="G58" s="237">
        <f t="shared" si="0"/>
        <v>100</v>
      </c>
      <c r="H58" s="190">
        <v>227135</v>
      </c>
      <c r="I58" s="191">
        <f t="shared" si="6"/>
        <v>124.05511983046776</v>
      </c>
      <c r="J58" s="191">
        <f t="shared" si="7"/>
        <v>124.05511983046776</v>
      </c>
      <c r="K58" s="309"/>
    </row>
    <row r="59" spans="1:11" ht="13.8" x14ac:dyDescent="0.25">
      <c r="A59" s="600"/>
      <c r="B59" s="1312"/>
      <c r="C59" s="991">
        <v>4210</v>
      </c>
      <c r="D59" s="380" t="s">
        <v>31</v>
      </c>
      <c r="E59" s="1048">
        <v>2500</v>
      </c>
      <c r="F59" s="1048">
        <v>2500</v>
      </c>
      <c r="G59" s="882">
        <f t="shared" si="0"/>
        <v>100</v>
      </c>
      <c r="H59" s="597">
        <v>3500</v>
      </c>
      <c r="I59" s="545">
        <f t="shared" si="6"/>
        <v>140</v>
      </c>
      <c r="J59" s="545">
        <f t="shared" si="7"/>
        <v>140</v>
      </c>
      <c r="K59" s="1049"/>
    </row>
    <row r="60" spans="1:11" ht="13.8" x14ac:dyDescent="0.25">
      <c r="A60" s="288"/>
      <c r="B60" s="95"/>
      <c r="C60" s="515">
        <v>4220</v>
      </c>
      <c r="D60" s="279" t="s">
        <v>158</v>
      </c>
      <c r="E60" s="522">
        <v>500</v>
      </c>
      <c r="F60" s="522">
        <v>500</v>
      </c>
      <c r="G60" s="158">
        <f t="shared" si="0"/>
        <v>100</v>
      </c>
      <c r="H60" s="159">
        <v>500</v>
      </c>
      <c r="I60" s="160">
        <f t="shared" si="6"/>
        <v>100</v>
      </c>
      <c r="J60" s="160">
        <f t="shared" si="7"/>
        <v>100</v>
      </c>
      <c r="K60" s="302"/>
    </row>
    <row r="61" spans="1:11" ht="13.8" x14ac:dyDescent="0.25">
      <c r="A61" s="288"/>
      <c r="B61" s="95"/>
      <c r="C61" s="571">
        <v>4280</v>
      </c>
      <c r="D61" s="180" t="s">
        <v>31</v>
      </c>
      <c r="E61" s="523">
        <v>465</v>
      </c>
      <c r="F61" s="523">
        <v>465</v>
      </c>
      <c r="G61" s="237">
        <f t="shared" si="0"/>
        <v>100</v>
      </c>
      <c r="H61" s="190">
        <v>260</v>
      </c>
      <c r="I61" s="191">
        <f t="shared" si="6"/>
        <v>55.913978494623649</v>
      </c>
      <c r="J61" s="191">
        <f t="shared" si="7"/>
        <v>55.913978494623649</v>
      </c>
      <c r="K61" s="309"/>
    </row>
    <row r="62" spans="1:11" ht="13.8" x14ac:dyDescent="0.25">
      <c r="A62" s="288"/>
      <c r="B62" s="95"/>
      <c r="C62" s="571">
        <v>4300</v>
      </c>
      <c r="D62" s="180" t="s">
        <v>22</v>
      </c>
      <c r="E62" s="523">
        <v>31920</v>
      </c>
      <c r="F62" s="523">
        <v>31920</v>
      </c>
      <c r="G62" s="237">
        <f>SUM(F62/E62*100)</f>
        <v>100</v>
      </c>
      <c r="H62" s="190">
        <v>25680</v>
      </c>
      <c r="I62" s="191">
        <f>SUM(H62/F62*100)</f>
        <v>80.451127819548873</v>
      </c>
      <c r="J62" s="191">
        <f>SUM(H62/E62*100)</f>
        <v>80.451127819548873</v>
      </c>
      <c r="K62" s="309"/>
    </row>
    <row r="63" spans="1:11" ht="13.8" x14ac:dyDescent="0.25">
      <c r="A63" s="288"/>
      <c r="B63" s="95"/>
      <c r="C63" s="571">
        <v>4410</v>
      </c>
      <c r="D63" s="180" t="s">
        <v>54</v>
      </c>
      <c r="E63" s="523">
        <v>7500</v>
      </c>
      <c r="F63" s="523">
        <v>7500</v>
      </c>
      <c r="G63" s="237">
        <f t="shared" si="0"/>
        <v>100</v>
      </c>
      <c r="H63" s="190">
        <v>8500</v>
      </c>
      <c r="I63" s="191">
        <f t="shared" si="6"/>
        <v>113.33333333333333</v>
      </c>
      <c r="J63" s="191">
        <f>SUM(H63/E63*100)</f>
        <v>113.33333333333333</v>
      </c>
      <c r="K63" s="309"/>
    </row>
    <row r="64" spans="1:11" ht="13.8" x14ac:dyDescent="0.25">
      <c r="A64" s="288"/>
      <c r="B64" s="95"/>
      <c r="C64" s="571">
        <v>4440</v>
      </c>
      <c r="D64" s="180" t="s">
        <v>55</v>
      </c>
      <c r="E64" s="523">
        <v>4743</v>
      </c>
      <c r="F64" s="523">
        <v>4743</v>
      </c>
      <c r="G64" s="237">
        <f t="shared" si="0"/>
        <v>100</v>
      </c>
      <c r="H64" s="190">
        <v>4743</v>
      </c>
      <c r="I64" s="191">
        <f t="shared" si="6"/>
        <v>100</v>
      </c>
      <c r="J64" s="191">
        <f>SUM(H64/E64*100)</f>
        <v>100</v>
      </c>
      <c r="K64" s="309"/>
    </row>
    <row r="65" spans="1:11" ht="27.6" x14ac:dyDescent="0.25">
      <c r="A65" s="600"/>
      <c r="B65" s="550"/>
      <c r="C65" s="991">
        <v>4700</v>
      </c>
      <c r="D65" s="572" t="s">
        <v>60</v>
      </c>
      <c r="E65" s="1048">
        <v>2000</v>
      </c>
      <c r="F65" s="1048">
        <v>2000</v>
      </c>
      <c r="G65" s="882">
        <f t="shared" si="0"/>
        <v>100</v>
      </c>
      <c r="H65" s="597">
        <v>2000</v>
      </c>
      <c r="I65" s="545">
        <f t="shared" si="6"/>
        <v>100</v>
      </c>
      <c r="J65" s="545">
        <f>SUM(H65/E65*100)</f>
        <v>100</v>
      </c>
      <c r="K65" s="1049"/>
    </row>
    <row r="66" spans="1:11" x14ac:dyDescent="0.25">
      <c r="B66" s="11"/>
      <c r="C66" s="12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B67" s="11"/>
      <c r="C67" s="12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B68" s="11"/>
      <c r="C68" s="12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B69" s="11"/>
      <c r="C69" s="12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B70" s="11"/>
      <c r="C70" s="12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B71" s="11"/>
      <c r="C71" s="12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B72" s="11"/>
      <c r="C72" s="12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B73" s="11"/>
      <c r="C73" s="12"/>
      <c r="D73" s="11"/>
      <c r="E73" s="11"/>
      <c r="F73" s="11"/>
      <c r="G73" s="11"/>
      <c r="H73" s="11"/>
      <c r="I73" s="11"/>
      <c r="J73" s="11"/>
      <c r="K73" s="11"/>
    </row>
  </sheetData>
  <sheetProtection selectLockedCells="1" selectUnlockedCells="1"/>
  <mergeCells count="1">
    <mergeCell ref="D6:D8"/>
  </mergeCells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  <rowBreaks count="2" manualBreakCount="2">
    <brk id="37" max="10" man="1"/>
    <brk id="5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101" zoomScaleNormal="101" workbookViewId="0">
      <selection activeCell="H11" sqref="H11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5.6640625" style="2" customWidth="1"/>
    <col min="4" max="4" width="45.10937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2"/>
      <c r="K3" s="49"/>
    </row>
    <row r="4" spans="1:11" ht="13.8" x14ac:dyDescent="0.25">
      <c r="A4" s="49"/>
      <c r="B4" s="49"/>
      <c r="C4" s="50"/>
      <c r="D4" s="99" t="s">
        <v>286</v>
      </c>
      <c r="E4" s="99"/>
      <c r="F4" s="49"/>
      <c r="G4" s="49"/>
      <c r="H4" s="49"/>
      <c r="I4" s="49"/>
      <c r="J4" s="52"/>
      <c r="K4" s="49"/>
    </row>
    <row r="5" spans="1:11" ht="14.4" thickBot="1" x14ac:dyDescent="0.3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4.4" thickBot="1" x14ac:dyDescent="0.3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5" thickTop="1" thickBot="1" x14ac:dyDescent="0.3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5" thickTop="1" thickBot="1" x14ac:dyDescent="0.3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46.5" customHeight="1" thickTop="1" x14ac:dyDescent="0.25">
      <c r="A10" s="698">
        <v>900</v>
      </c>
      <c r="B10" s="693"/>
      <c r="C10" s="693"/>
      <c r="D10" s="694" t="s">
        <v>184</v>
      </c>
      <c r="E10" s="695">
        <f>SUM(E11+E23)</f>
        <v>60000</v>
      </c>
      <c r="F10" s="695">
        <f>SUM(F11+F23)</f>
        <v>60000</v>
      </c>
      <c r="G10" s="696">
        <f>SUM(F10/E10*100)</f>
        <v>100</v>
      </c>
      <c r="H10" s="695">
        <f>SUM(H11+H23)</f>
        <v>62000</v>
      </c>
      <c r="I10" s="461">
        <f>SUM(H10/F10*100)</f>
        <v>103.33333333333334</v>
      </c>
      <c r="J10" s="461">
        <f>SUM(H10/E10*100)</f>
        <v>103.33333333333334</v>
      </c>
      <c r="K10" s="699"/>
    </row>
    <row r="11" spans="1:11" s="10" customFormat="1" ht="40.5" customHeight="1" x14ac:dyDescent="0.25">
      <c r="A11" s="700"/>
      <c r="B11" s="444">
        <v>90019</v>
      </c>
      <c r="C11" s="444"/>
      <c r="D11" s="328" t="s">
        <v>185</v>
      </c>
      <c r="E11" s="146">
        <f>SUM(E16+E22)</f>
        <v>60000</v>
      </c>
      <c r="F11" s="146">
        <f>SUM(F16+F22)</f>
        <v>60000</v>
      </c>
      <c r="G11" s="147">
        <f>SUM(F11/E11*100)</f>
        <v>100</v>
      </c>
      <c r="H11" s="146">
        <f>SUM(H16+H22)</f>
        <v>62000</v>
      </c>
      <c r="I11" s="147">
        <f>SUM(H11/F11*100)</f>
        <v>103.33333333333334</v>
      </c>
      <c r="J11" s="147">
        <f>SUM(H11/E11*100)</f>
        <v>103.33333333333334</v>
      </c>
      <c r="K11" s="228"/>
    </row>
    <row r="12" spans="1:11" s="10" customFormat="1" ht="15" hidden="1" customHeight="1" x14ac:dyDescent="0.25">
      <c r="A12" s="176"/>
      <c r="B12" s="602"/>
      <c r="C12" s="444"/>
      <c r="D12" s="328" t="s">
        <v>35</v>
      </c>
      <c r="E12" s="146">
        <f>SUM(E13:E15)</f>
        <v>0</v>
      </c>
      <c r="F12" s="146">
        <f>SUM(F13:F15)</f>
        <v>0</v>
      </c>
      <c r="G12" s="147" t="e">
        <f>SUM(F12/E12*100)</f>
        <v>#DIV/0!</v>
      </c>
      <c r="H12" s="146">
        <f>SUM(H13:H15)</f>
        <v>0</v>
      </c>
      <c r="I12" s="147" t="e">
        <f>SUM(H12/F12*100)</f>
        <v>#DIV/0!</v>
      </c>
      <c r="J12" s="147" t="e">
        <f>SUM(H12/E12*100)</f>
        <v>#DIV/0!</v>
      </c>
      <c r="K12" s="228"/>
    </row>
    <row r="13" spans="1:11" s="10" customFormat="1" ht="12.75" hidden="1" customHeight="1" x14ac:dyDescent="0.25">
      <c r="A13" s="176"/>
      <c r="B13" s="515"/>
      <c r="C13" s="524">
        <v>4270</v>
      </c>
      <c r="D13" s="697" t="s">
        <v>47</v>
      </c>
      <c r="E13" s="173"/>
      <c r="F13" s="173"/>
      <c r="G13" s="174" t="e">
        <f t="shared" ref="G13:G27" si="0">SUM(F13/E13*100)</f>
        <v>#DIV/0!</v>
      </c>
      <c r="H13" s="173"/>
      <c r="I13" s="174" t="e">
        <f t="shared" ref="I13:I24" si="1">SUM(H13/F13*100)</f>
        <v>#DIV/0!</v>
      </c>
      <c r="J13" s="174" t="e">
        <f t="shared" ref="J13:J24" si="2">SUM(H13/E13*100)</f>
        <v>#DIV/0!</v>
      </c>
      <c r="K13" s="175"/>
    </row>
    <row r="14" spans="1:11" s="10" customFormat="1" ht="12.75" hidden="1" customHeight="1" x14ac:dyDescent="0.25">
      <c r="A14" s="176"/>
      <c r="B14" s="515"/>
      <c r="C14" s="524">
        <v>6060</v>
      </c>
      <c r="D14" s="582" t="s">
        <v>62</v>
      </c>
      <c r="E14" s="173"/>
      <c r="F14" s="173"/>
      <c r="G14" s="174" t="e">
        <f t="shared" si="0"/>
        <v>#DIV/0!</v>
      </c>
      <c r="H14" s="173"/>
      <c r="I14" s="174" t="e">
        <f t="shared" si="1"/>
        <v>#DIV/0!</v>
      </c>
      <c r="J14" s="174" t="e">
        <f t="shared" si="2"/>
        <v>#DIV/0!</v>
      </c>
      <c r="K14" s="175"/>
    </row>
    <row r="15" spans="1:11" s="10" customFormat="1" ht="12.75" hidden="1" customHeight="1" x14ac:dyDescent="0.25">
      <c r="A15" s="176"/>
      <c r="B15" s="515"/>
      <c r="C15" s="524">
        <v>6069</v>
      </c>
      <c r="D15" s="582" t="s">
        <v>62</v>
      </c>
      <c r="E15" s="173"/>
      <c r="F15" s="173"/>
      <c r="G15" s="174"/>
      <c r="H15" s="173"/>
      <c r="I15" s="174"/>
      <c r="J15" s="174"/>
      <c r="K15" s="175"/>
    </row>
    <row r="16" spans="1:11" s="22" customFormat="1" ht="15" customHeight="1" x14ac:dyDescent="0.25">
      <c r="A16" s="615"/>
      <c r="B16" s="159"/>
      <c r="C16" s="531"/>
      <c r="D16" s="146" t="s">
        <v>137</v>
      </c>
      <c r="E16" s="146">
        <f>SUM(E17:E21)</f>
        <v>40000</v>
      </c>
      <c r="F16" s="146">
        <f>SUM(F17:F21)</f>
        <v>40000</v>
      </c>
      <c r="G16" s="255">
        <f t="shared" si="0"/>
        <v>100</v>
      </c>
      <c r="H16" s="146">
        <f>SUM(H17:H21)</f>
        <v>62000</v>
      </c>
      <c r="I16" s="255">
        <f t="shared" si="1"/>
        <v>155</v>
      </c>
      <c r="J16" s="255">
        <f t="shared" si="2"/>
        <v>155</v>
      </c>
      <c r="K16" s="256"/>
    </row>
    <row r="17" spans="1:11" s="22" customFormat="1" ht="77.25" customHeight="1" x14ac:dyDescent="0.25">
      <c r="A17" s="615"/>
      <c r="B17" s="159"/>
      <c r="C17" s="962">
        <v>2360</v>
      </c>
      <c r="D17" s="963" t="s">
        <v>73</v>
      </c>
      <c r="E17" s="957">
        <v>4000</v>
      </c>
      <c r="F17" s="957">
        <v>4000</v>
      </c>
      <c r="G17" s="955">
        <f t="shared" si="0"/>
        <v>100</v>
      </c>
      <c r="H17" s="957">
        <v>4000</v>
      </c>
      <c r="I17" s="955">
        <f t="shared" si="1"/>
        <v>100</v>
      </c>
      <c r="J17" s="955">
        <f t="shared" si="2"/>
        <v>100</v>
      </c>
      <c r="K17" s="989"/>
    </row>
    <row r="18" spans="1:11" s="22" customFormat="1" ht="15" customHeight="1" x14ac:dyDescent="0.25">
      <c r="A18" s="615"/>
      <c r="B18" s="159"/>
      <c r="C18" s="285" t="s">
        <v>221</v>
      </c>
      <c r="D18" s="387" t="s">
        <v>220</v>
      </c>
      <c r="E18" s="190">
        <v>5000</v>
      </c>
      <c r="F18" s="190">
        <v>5000</v>
      </c>
      <c r="G18" s="463">
        <f t="shared" si="0"/>
        <v>100</v>
      </c>
      <c r="H18" s="190">
        <v>7000</v>
      </c>
      <c r="I18" s="463">
        <f>SUM(H18/F18*100)</f>
        <v>140</v>
      </c>
      <c r="J18" s="463">
        <f>SUM(H18/E18*100)</f>
        <v>140</v>
      </c>
      <c r="K18" s="621"/>
    </row>
    <row r="19" spans="1:11" s="22" customFormat="1" ht="12.75" customHeight="1" x14ac:dyDescent="0.25">
      <c r="A19" s="615"/>
      <c r="B19" s="159"/>
      <c r="C19" s="285">
        <v>4210</v>
      </c>
      <c r="D19" s="270" t="s">
        <v>31</v>
      </c>
      <c r="E19" s="190">
        <v>9000</v>
      </c>
      <c r="F19" s="190">
        <v>9000</v>
      </c>
      <c r="G19" s="463">
        <f t="shared" si="0"/>
        <v>100</v>
      </c>
      <c r="H19" s="190">
        <v>19500</v>
      </c>
      <c r="I19" s="463">
        <f t="shared" si="1"/>
        <v>216.66666666666666</v>
      </c>
      <c r="J19" s="463">
        <f t="shared" si="2"/>
        <v>216.66666666666666</v>
      </c>
      <c r="K19" s="621"/>
    </row>
    <row r="20" spans="1:11" s="22" customFormat="1" ht="12.75" customHeight="1" x14ac:dyDescent="0.25">
      <c r="A20" s="615"/>
      <c r="B20" s="159"/>
      <c r="C20" s="285">
        <v>4300</v>
      </c>
      <c r="D20" s="266" t="s">
        <v>22</v>
      </c>
      <c r="E20" s="190">
        <v>18000</v>
      </c>
      <c r="F20" s="190">
        <v>18000</v>
      </c>
      <c r="G20" s="463">
        <f t="shared" si="0"/>
        <v>100</v>
      </c>
      <c r="H20" s="190">
        <v>27500</v>
      </c>
      <c r="I20" s="463">
        <f t="shared" si="1"/>
        <v>152.77777777777777</v>
      </c>
      <c r="J20" s="463">
        <f t="shared" si="2"/>
        <v>152.77777777777777</v>
      </c>
      <c r="K20" s="621"/>
    </row>
    <row r="21" spans="1:11" s="22" customFormat="1" ht="31.5" customHeight="1" x14ac:dyDescent="0.25">
      <c r="A21" s="615"/>
      <c r="B21" s="159"/>
      <c r="C21" s="285">
        <v>4700</v>
      </c>
      <c r="D21" s="189" t="s">
        <v>60</v>
      </c>
      <c r="E21" s="190">
        <v>4000</v>
      </c>
      <c r="F21" s="190">
        <v>4000</v>
      </c>
      <c r="G21" s="463">
        <f t="shared" si="0"/>
        <v>100</v>
      </c>
      <c r="H21" s="190">
        <v>4000</v>
      </c>
      <c r="I21" s="463">
        <f t="shared" si="1"/>
        <v>100</v>
      </c>
      <c r="J21" s="463">
        <f t="shared" si="2"/>
        <v>100</v>
      </c>
      <c r="K21" s="621"/>
    </row>
    <row r="22" spans="1:11" s="22" customFormat="1" ht="35.25" customHeight="1" x14ac:dyDescent="0.25">
      <c r="A22" s="1057"/>
      <c r="B22" s="1340"/>
      <c r="C22" s="991">
        <v>6060</v>
      </c>
      <c r="D22" s="588" t="s">
        <v>300</v>
      </c>
      <c r="E22" s="597">
        <v>20000</v>
      </c>
      <c r="F22" s="597">
        <v>20000</v>
      </c>
      <c r="G22" s="544">
        <f t="shared" si="0"/>
        <v>100</v>
      </c>
      <c r="H22" s="597"/>
      <c r="I22" s="544">
        <f t="shared" ref="I22" si="3">SUM(H22/F22*100)</f>
        <v>0</v>
      </c>
      <c r="J22" s="544">
        <f t="shared" ref="J22" si="4">SUM(H22/E22*100)</f>
        <v>0</v>
      </c>
      <c r="K22" s="1342"/>
    </row>
    <row r="23" spans="1:11" s="22" customFormat="1" ht="15" hidden="1" customHeight="1" x14ac:dyDescent="0.25">
      <c r="A23" s="615"/>
      <c r="B23" s="1669">
        <v>90095</v>
      </c>
      <c r="C23" s="1670"/>
      <c r="D23" s="1500" t="s">
        <v>71</v>
      </c>
      <c r="E23" s="1500">
        <f>SUM(E24+E25)</f>
        <v>0</v>
      </c>
      <c r="F23" s="1500">
        <f>SUM(F24+F25)</f>
        <v>0</v>
      </c>
      <c r="G23" s="1500" t="e">
        <f t="shared" si="0"/>
        <v>#DIV/0!</v>
      </c>
      <c r="H23" s="1500">
        <f>SUM(H24+H25)</f>
        <v>0</v>
      </c>
      <c r="I23" s="1671" t="e">
        <f>SUM(H23/F23*100)</f>
        <v>#DIV/0!</v>
      </c>
      <c r="J23" s="1671" t="e">
        <f>SUM(H23/E23*100)</f>
        <v>#DIV/0!</v>
      </c>
      <c r="K23" s="1672"/>
    </row>
    <row r="24" spans="1:11" s="22" customFormat="1" ht="66" hidden="1" customHeight="1" x14ac:dyDescent="0.25">
      <c r="A24" s="1057"/>
      <c r="B24" s="1115"/>
      <c r="C24" s="553">
        <v>2710</v>
      </c>
      <c r="D24" s="556" t="s">
        <v>98</v>
      </c>
      <c r="E24" s="866"/>
      <c r="F24" s="866"/>
      <c r="G24" s="1098" t="e">
        <f t="shared" si="0"/>
        <v>#DIV/0!</v>
      </c>
      <c r="H24" s="866"/>
      <c r="I24" s="1098" t="e">
        <f t="shared" si="1"/>
        <v>#DIV/0!</v>
      </c>
      <c r="J24" s="1098" t="e">
        <f t="shared" si="2"/>
        <v>#DIV/0!</v>
      </c>
      <c r="K24" s="1116"/>
    </row>
    <row r="25" spans="1:11" s="22" customFormat="1" ht="18.75" hidden="1" customHeight="1" x14ac:dyDescent="0.25">
      <c r="A25" s="615"/>
      <c r="B25" s="257"/>
      <c r="C25" s="1113"/>
      <c r="D25" s="551" t="s">
        <v>137</v>
      </c>
      <c r="E25" s="221">
        <f>SUM(E26:E27)</f>
        <v>0</v>
      </c>
      <c r="F25" s="221">
        <f>SUM(F26:F27)</f>
        <v>0</v>
      </c>
      <c r="G25" s="221" t="e">
        <f t="shared" si="0"/>
        <v>#DIV/0!</v>
      </c>
      <c r="H25" s="221">
        <f>SUM(H26:H27)</f>
        <v>0</v>
      </c>
      <c r="I25" s="1097" t="e">
        <f>SUM(H25/F25*100)</f>
        <v>#DIV/0!</v>
      </c>
      <c r="J25" s="1097" t="e">
        <f>SUM(H25/E25*100)</f>
        <v>#DIV/0!</v>
      </c>
      <c r="K25" s="1114"/>
    </row>
    <row r="26" spans="1:11" ht="27.6" hidden="1" x14ac:dyDescent="0.25">
      <c r="A26" s="214"/>
      <c r="B26" s="215"/>
      <c r="C26" s="954">
        <v>6067</v>
      </c>
      <c r="D26" s="1061" t="s">
        <v>62</v>
      </c>
      <c r="E26" s="957"/>
      <c r="F26" s="957"/>
      <c r="G26" s="955" t="e">
        <f t="shared" si="0"/>
        <v>#DIV/0!</v>
      </c>
      <c r="H26" s="957"/>
      <c r="I26" s="955"/>
      <c r="J26" s="955"/>
      <c r="K26" s="989"/>
    </row>
    <row r="27" spans="1:11" ht="28.2" hidden="1" thickBot="1" x14ac:dyDescent="0.3">
      <c r="A27" s="247"/>
      <c r="B27" s="271"/>
      <c r="C27" s="131">
        <v>6069</v>
      </c>
      <c r="D27" s="272" t="s">
        <v>62</v>
      </c>
      <c r="E27" s="135"/>
      <c r="F27" s="135"/>
      <c r="G27" s="242" t="e">
        <f t="shared" si="0"/>
        <v>#DIV/0!</v>
      </c>
      <c r="H27" s="135"/>
      <c r="I27" s="242"/>
      <c r="J27" s="242"/>
      <c r="K27" s="1091"/>
    </row>
  </sheetData>
  <sheetProtection selectLockedCells="1" selectUnlockedCells="1"/>
  <mergeCells count="1">
    <mergeCell ref="D6:D8"/>
  </mergeCells>
  <phoneticPr fontId="11" type="noConversion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9" zoomScaleNormal="99" workbookViewId="0">
      <pane xSplit="3" ySplit="9" topLeftCell="D12" activePane="bottomRight" state="frozen"/>
      <selection pane="topRight" activeCell="D1" sqref="D1"/>
      <selection pane="bottomLeft" activeCell="A10" sqref="A10"/>
      <selection pane="bottomRight" activeCell="D31" sqref="D31"/>
    </sheetView>
  </sheetViews>
  <sheetFormatPr defaultColWidth="9.109375" defaultRowHeight="13.2" x14ac:dyDescent="0.25"/>
  <cols>
    <col min="1" max="1" width="5.33203125" style="1" customWidth="1"/>
    <col min="2" max="2" width="7.5546875" style="1" customWidth="1"/>
    <col min="3" max="3" width="7.10937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9.33203125" style="1" customWidth="1"/>
    <col min="11" max="11" width="8.6640625" style="1" customWidth="1"/>
    <col min="12" max="16384" width="9.109375" style="1"/>
  </cols>
  <sheetData>
    <row r="1" spans="1:11" ht="13.8" x14ac:dyDescent="0.25">
      <c r="A1" s="49"/>
      <c r="B1" s="49"/>
      <c r="C1" s="50"/>
      <c r="D1" s="49"/>
      <c r="E1" s="49"/>
      <c r="F1" s="49"/>
      <c r="G1" s="49"/>
      <c r="H1" s="51"/>
      <c r="I1" s="51"/>
      <c r="J1" s="52"/>
      <c r="K1" s="49"/>
    </row>
    <row r="2" spans="1:11" ht="13.8" x14ac:dyDescent="0.25">
      <c r="A2" s="49"/>
      <c r="B2" s="49"/>
      <c r="C2" s="50"/>
      <c r="D2" s="49"/>
      <c r="E2" s="49"/>
      <c r="F2" s="49"/>
      <c r="G2" s="49"/>
      <c r="H2" s="51"/>
      <c r="I2" s="51"/>
      <c r="J2" s="52"/>
      <c r="K2" s="49"/>
    </row>
    <row r="3" spans="1:11" ht="13.8" x14ac:dyDescent="0.25">
      <c r="A3" s="49"/>
      <c r="B3" s="49"/>
      <c r="C3" s="50"/>
      <c r="D3" s="49"/>
      <c r="E3" s="49"/>
      <c r="F3" s="49"/>
      <c r="G3" s="49"/>
      <c r="H3" s="51"/>
      <c r="I3" s="51"/>
      <c r="J3" s="52"/>
      <c r="K3" s="49"/>
    </row>
    <row r="4" spans="1:11" ht="13.8" x14ac:dyDescent="0.25">
      <c r="A4" s="49"/>
      <c r="B4" s="49"/>
      <c r="C4" s="50"/>
      <c r="D4" s="99" t="s">
        <v>287</v>
      </c>
      <c r="E4" s="99"/>
      <c r="F4" s="49"/>
      <c r="G4" s="49"/>
      <c r="H4" s="49"/>
      <c r="I4" s="49"/>
      <c r="J4" s="52"/>
      <c r="K4" s="49"/>
    </row>
    <row r="5" spans="1:11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1" ht="13.8" x14ac:dyDescent="0.25">
      <c r="A6" s="57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1" ht="13.8" x14ac:dyDescent="0.25">
      <c r="A7" s="63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1" ht="13.8" x14ac:dyDescent="0.25">
      <c r="A8" s="153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1" s="7" customFormat="1" ht="10.5" customHeight="1" thickTop="1" thickBot="1" x14ac:dyDescent="0.3">
      <c r="A9" s="71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1" s="20" customFormat="1" ht="31.5" customHeight="1" thickTop="1" thickBot="1" x14ac:dyDescent="0.3">
      <c r="A10" s="275">
        <v>921</v>
      </c>
      <c r="B10" s="276"/>
      <c r="C10" s="276"/>
      <c r="D10" s="367" t="s">
        <v>186</v>
      </c>
      <c r="E10" s="919">
        <f>SUM(E11+E13)</f>
        <v>115000</v>
      </c>
      <c r="F10" s="701">
        <f>SUM(F11+F13)</f>
        <v>115000</v>
      </c>
      <c r="G10" s="96">
        <f t="shared" ref="G10:G26" si="0">SUM(F10/E10*100)</f>
        <v>100</v>
      </c>
      <c r="H10" s="412">
        <f>SUM(H11+H13)</f>
        <v>128000</v>
      </c>
      <c r="I10" s="47">
        <f t="shared" ref="I10:I23" si="1">SUM(H10/F10*100)</f>
        <v>111.30434782608695</v>
      </c>
      <c r="J10" s="47">
        <f t="shared" ref="J10:J23" si="2">SUM(H10/E10*100)</f>
        <v>111.30434782608695</v>
      </c>
      <c r="K10" s="304"/>
    </row>
    <row r="11" spans="1:11" s="10" customFormat="1" ht="15" customHeight="1" x14ac:dyDescent="0.25">
      <c r="A11" s="1813"/>
      <c r="B11" s="409">
        <v>92116</v>
      </c>
      <c r="C11" s="409"/>
      <c r="D11" s="154" t="s">
        <v>187</v>
      </c>
      <c r="E11" s="365">
        <f>SUM(E12)</f>
        <v>10000</v>
      </c>
      <c r="F11" s="90">
        <f>SUM(F12)</f>
        <v>10000</v>
      </c>
      <c r="G11" s="92">
        <f t="shared" si="0"/>
        <v>100</v>
      </c>
      <c r="H11" s="90">
        <f>SUM(H12)</f>
        <v>15000</v>
      </c>
      <c r="I11" s="92">
        <f t="shared" si="1"/>
        <v>150</v>
      </c>
      <c r="J11" s="92">
        <f t="shared" si="2"/>
        <v>150</v>
      </c>
      <c r="K11" s="274"/>
    </row>
    <row r="12" spans="1:11" s="10" customFormat="1" ht="63.75" customHeight="1" x14ac:dyDescent="0.25">
      <c r="A12" s="176"/>
      <c r="B12" s="515"/>
      <c r="C12" s="515">
        <v>2310</v>
      </c>
      <c r="D12" s="156" t="s">
        <v>147</v>
      </c>
      <c r="E12" s="474">
        <v>10000</v>
      </c>
      <c r="F12" s="474">
        <v>10000</v>
      </c>
      <c r="G12" s="160">
        <f t="shared" si="0"/>
        <v>100</v>
      </c>
      <c r="H12" s="159">
        <v>15000</v>
      </c>
      <c r="I12" s="160">
        <f t="shared" si="1"/>
        <v>150</v>
      </c>
      <c r="J12" s="160">
        <f t="shared" si="2"/>
        <v>150</v>
      </c>
      <c r="K12" s="162"/>
    </row>
    <row r="13" spans="1:11" s="9" customFormat="1" ht="15" customHeight="1" x14ac:dyDescent="0.25">
      <c r="A13" s="1678"/>
      <c r="B13" s="1814">
        <v>92195</v>
      </c>
      <c r="C13" s="1814"/>
      <c r="D13" s="1785" t="s">
        <v>71</v>
      </c>
      <c r="E13" s="1815">
        <f>SUM(E14+E15+E18)</f>
        <v>105000</v>
      </c>
      <c r="F13" s="1786">
        <f>SUM(F14+F15+F18)</f>
        <v>105000</v>
      </c>
      <c r="G13" s="1787">
        <f t="shared" si="0"/>
        <v>100</v>
      </c>
      <c r="H13" s="1786">
        <f>SUM(H14+H15+H18)</f>
        <v>113000</v>
      </c>
      <c r="I13" s="1787">
        <f t="shared" si="1"/>
        <v>107.61904761904762</v>
      </c>
      <c r="J13" s="1787">
        <f t="shared" si="2"/>
        <v>107.61904761904762</v>
      </c>
      <c r="K13" s="1788"/>
    </row>
    <row r="14" spans="1:11" s="9" customFormat="1" ht="64.5" hidden="1" customHeight="1" x14ac:dyDescent="0.25">
      <c r="A14" s="1678"/>
      <c r="B14" s="405"/>
      <c r="C14" s="1816">
        <v>2329</v>
      </c>
      <c r="D14" s="1817" t="s">
        <v>164</v>
      </c>
      <c r="E14" s="1818"/>
      <c r="F14" s="1780"/>
      <c r="G14" s="1781" t="e">
        <f t="shared" si="0"/>
        <v>#DIV/0!</v>
      </c>
      <c r="H14" s="1780"/>
      <c r="I14" s="1819" t="e">
        <f t="shared" si="1"/>
        <v>#DIV/0!</v>
      </c>
      <c r="J14" s="1819" t="e">
        <f t="shared" si="2"/>
        <v>#DIV/0!</v>
      </c>
      <c r="K14" s="1820"/>
    </row>
    <row r="15" spans="1:11" s="9" customFormat="1" ht="78.75" customHeight="1" thickBot="1" x14ac:dyDescent="0.3">
      <c r="A15" s="1821"/>
      <c r="B15" s="1822"/>
      <c r="C15" s="445" t="s">
        <v>72</v>
      </c>
      <c r="D15" s="446" t="s">
        <v>73</v>
      </c>
      <c r="E15" s="251">
        <v>105000</v>
      </c>
      <c r="F15" s="251">
        <v>105000</v>
      </c>
      <c r="G15" s="1823">
        <f t="shared" si="0"/>
        <v>100</v>
      </c>
      <c r="H15" s="250">
        <v>113000</v>
      </c>
      <c r="I15" s="1823">
        <f t="shared" si="1"/>
        <v>107.61904761904762</v>
      </c>
      <c r="J15" s="1823">
        <f t="shared" si="2"/>
        <v>107.61904761904762</v>
      </c>
      <c r="K15" s="408"/>
    </row>
    <row r="16" spans="1:11" s="22" customFormat="1" ht="15" hidden="1" customHeight="1" x14ac:dyDescent="0.25">
      <c r="A16" s="615"/>
      <c r="B16" s="159"/>
      <c r="C16" s="1371">
        <v>4307</v>
      </c>
      <c r="D16" s="868" t="s">
        <v>22</v>
      </c>
      <c r="E16" s="329"/>
      <c r="F16" s="329"/>
      <c r="G16" s="469" t="e">
        <f t="shared" si="0"/>
        <v>#DIV/0!</v>
      </c>
      <c r="H16" s="329"/>
      <c r="I16" s="469" t="e">
        <f t="shared" si="1"/>
        <v>#DIV/0!</v>
      </c>
      <c r="J16" s="469" t="e">
        <f t="shared" si="2"/>
        <v>#DIV/0!</v>
      </c>
      <c r="K16" s="1372"/>
    </row>
    <row r="17" spans="1:11" s="22" customFormat="1" ht="15" hidden="1" customHeight="1" x14ac:dyDescent="0.25">
      <c r="A17" s="615"/>
      <c r="B17" s="159"/>
      <c r="C17" s="476" t="s">
        <v>196</v>
      </c>
      <c r="D17" s="702" t="s">
        <v>22</v>
      </c>
      <c r="E17" s="159"/>
      <c r="F17" s="159"/>
      <c r="G17" s="474" t="e">
        <f t="shared" si="0"/>
        <v>#DIV/0!</v>
      </c>
      <c r="H17" s="159"/>
      <c r="I17" s="474" t="e">
        <f t="shared" si="1"/>
        <v>#DIV/0!</v>
      </c>
      <c r="J17" s="474" t="e">
        <f t="shared" si="2"/>
        <v>#DIV/0!</v>
      </c>
      <c r="K17" s="703"/>
    </row>
    <row r="18" spans="1:11" s="22" customFormat="1" ht="15" hidden="1" customHeight="1" x14ac:dyDescent="0.25">
      <c r="A18" s="704"/>
      <c r="B18" s="628"/>
      <c r="C18" s="705"/>
      <c r="D18" s="714" t="s">
        <v>142</v>
      </c>
      <c r="E18" s="716">
        <f>SUM(E19:E26)</f>
        <v>0</v>
      </c>
      <c r="F18" s="715">
        <f>SUM(F19:F26)</f>
        <v>0</v>
      </c>
      <c r="G18" s="716" t="e">
        <f t="shared" si="0"/>
        <v>#DIV/0!</v>
      </c>
      <c r="H18" s="869">
        <f>SUM(H19:H26)</f>
        <v>0</v>
      </c>
      <c r="I18" s="870" t="e">
        <f t="shared" si="1"/>
        <v>#DIV/0!</v>
      </c>
      <c r="J18" s="870" t="e">
        <f t="shared" si="2"/>
        <v>#DIV/0!</v>
      </c>
      <c r="K18" s="871"/>
    </row>
    <row r="19" spans="1:11" s="22" customFormat="1" ht="15" hidden="1" customHeight="1" x14ac:dyDescent="0.25">
      <c r="A19" s="704"/>
      <c r="B19" s="628"/>
      <c r="C19" s="910">
        <v>4010</v>
      </c>
      <c r="D19" s="911" t="s">
        <v>39</v>
      </c>
      <c r="E19" s="912"/>
      <c r="F19" s="912"/>
      <c r="G19" s="912" t="e">
        <f t="shared" si="0"/>
        <v>#DIV/0!</v>
      </c>
      <c r="H19" s="913"/>
      <c r="I19" s="914" t="e">
        <f t="shared" si="1"/>
        <v>#DIV/0!</v>
      </c>
      <c r="J19" s="914" t="e">
        <f t="shared" si="2"/>
        <v>#DIV/0!</v>
      </c>
      <c r="K19" s="915"/>
    </row>
    <row r="20" spans="1:11" s="22" customFormat="1" ht="15" hidden="1" customHeight="1" x14ac:dyDescent="0.25">
      <c r="A20" s="704"/>
      <c r="B20" s="628"/>
      <c r="C20" s="706">
        <v>4110</v>
      </c>
      <c r="D20" s="916" t="s">
        <v>42</v>
      </c>
      <c r="E20" s="708"/>
      <c r="F20" s="708"/>
      <c r="G20" s="708" t="e">
        <f t="shared" si="0"/>
        <v>#DIV/0!</v>
      </c>
      <c r="H20" s="872"/>
      <c r="I20" s="873" t="e">
        <f t="shared" si="1"/>
        <v>#DIV/0!</v>
      </c>
      <c r="J20" s="873" t="e">
        <f t="shared" si="2"/>
        <v>#DIV/0!</v>
      </c>
      <c r="K20" s="874"/>
    </row>
    <row r="21" spans="1:11" ht="13.8" hidden="1" x14ac:dyDescent="0.25">
      <c r="A21" s="709"/>
      <c r="B21" s="623"/>
      <c r="C21" s="706">
        <v>4120</v>
      </c>
      <c r="D21" s="916" t="s">
        <v>43</v>
      </c>
      <c r="E21" s="711"/>
      <c r="F21" s="711"/>
      <c r="G21" s="711" t="e">
        <f t="shared" si="0"/>
        <v>#DIV/0!</v>
      </c>
      <c r="H21" s="875"/>
      <c r="I21" s="876" t="e">
        <f t="shared" si="1"/>
        <v>#DIV/0!</v>
      </c>
      <c r="J21" s="876" t="e">
        <f t="shared" si="2"/>
        <v>#DIV/0!</v>
      </c>
      <c r="K21" s="877"/>
    </row>
    <row r="22" spans="1:11" ht="13.8" hidden="1" x14ac:dyDescent="0.25">
      <c r="A22" s="709"/>
      <c r="B22" s="623"/>
      <c r="C22" s="706" t="s">
        <v>216</v>
      </c>
      <c r="D22" s="916" t="s">
        <v>201</v>
      </c>
      <c r="E22" s="711"/>
      <c r="F22" s="711"/>
      <c r="G22" s="711" t="e">
        <f t="shared" si="0"/>
        <v>#DIV/0!</v>
      </c>
      <c r="H22" s="875"/>
      <c r="I22" s="876"/>
      <c r="J22" s="876"/>
      <c r="K22" s="877"/>
    </row>
    <row r="23" spans="1:11" ht="13.8" hidden="1" x14ac:dyDescent="0.25">
      <c r="A23" s="709"/>
      <c r="B23" s="623"/>
      <c r="C23" s="706">
        <v>4210</v>
      </c>
      <c r="D23" s="916" t="s">
        <v>31</v>
      </c>
      <c r="E23" s="711"/>
      <c r="F23" s="711"/>
      <c r="G23" s="711" t="e">
        <f t="shared" si="0"/>
        <v>#DIV/0!</v>
      </c>
      <c r="H23" s="875"/>
      <c r="I23" s="876" t="e">
        <f t="shared" si="1"/>
        <v>#DIV/0!</v>
      </c>
      <c r="J23" s="876" t="e">
        <f t="shared" si="2"/>
        <v>#DIV/0!</v>
      </c>
      <c r="K23" s="877"/>
    </row>
    <row r="24" spans="1:11" ht="13.8" hidden="1" x14ac:dyDescent="0.25">
      <c r="A24" s="709"/>
      <c r="B24" s="623"/>
      <c r="C24" s="706">
        <v>4300</v>
      </c>
      <c r="D24" s="917" t="s">
        <v>22</v>
      </c>
      <c r="E24" s="711"/>
      <c r="F24" s="711"/>
      <c r="G24" s="711" t="e">
        <f>SUM(F24/E24*100)</f>
        <v>#DIV/0!</v>
      </c>
      <c r="H24" s="875"/>
      <c r="I24" s="876" t="e">
        <f>SUM(H24/F24*100)</f>
        <v>#DIV/0!</v>
      </c>
      <c r="J24" s="876" t="e">
        <f>SUM(H24/E24*100)</f>
        <v>#DIV/0!</v>
      </c>
      <c r="K24" s="877"/>
    </row>
    <row r="25" spans="1:11" ht="13.8" hidden="1" x14ac:dyDescent="0.25">
      <c r="A25" s="709"/>
      <c r="B25" s="623"/>
      <c r="C25" s="706" t="s">
        <v>53</v>
      </c>
      <c r="D25" s="918" t="s">
        <v>211</v>
      </c>
      <c r="E25" s="711"/>
      <c r="F25" s="711"/>
      <c r="G25" s="711" t="e">
        <f>SUM(F25/E25*100)</f>
        <v>#DIV/0!</v>
      </c>
      <c r="H25" s="875"/>
      <c r="I25" s="876"/>
      <c r="J25" s="876" t="e">
        <f>SUM(H25/E25*100)</f>
        <v>#DIV/0!</v>
      </c>
      <c r="K25" s="877"/>
    </row>
    <row r="26" spans="1:11" ht="14.4" hidden="1" thickBot="1" x14ac:dyDescent="0.3">
      <c r="A26" s="712"/>
      <c r="B26" s="634"/>
      <c r="C26" s="580" t="s">
        <v>222</v>
      </c>
      <c r="D26" s="581" t="s">
        <v>223</v>
      </c>
      <c r="E26" s="713"/>
      <c r="F26" s="713"/>
      <c r="G26" s="713" t="e">
        <f t="shared" si="0"/>
        <v>#DIV/0!</v>
      </c>
      <c r="H26" s="878"/>
      <c r="I26" s="879"/>
      <c r="J26" s="879" t="e">
        <f>SUM(H26/E26*100)</f>
        <v>#DIV/0!</v>
      </c>
      <c r="K26" s="880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view="pageBreakPreview" zoomScale="60" zoomScaleNormal="100" workbookViewId="0">
      <pane xSplit="3" ySplit="9" topLeftCell="D10" activePane="bottomRight" state="frozen"/>
      <selection pane="topRight" activeCell="D1" sqref="D1"/>
      <selection pane="bottomLeft" activeCell="A25" sqref="A25"/>
      <selection pane="bottomRight" activeCell="I1" sqref="I1:I3"/>
    </sheetView>
  </sheetViews>
  <sheetFormatPr defaultColWidth="9.109375" defaultRowHeight="13.2" x14ac:dyDescent="0.25"/>
  <cols>
    <col min="1" max="1" width="5.33203125" style="1" customWidth="1"/>
    <col min="2" max="2" width="8" style="1" customWidth="1"/>
    <col min="3" max="3" width="7.5546875" style="2" customWidth="1"/>
    <col min="4" max="4" width="44.6640625" style="3" customWidth="1"/>
    <col min="5" max="5" width="14.6640625" style="3" customWidth="1"/>
    <col min="6" max="6" width="14.6640625" style="1" customWidth="1"/>
    <col min="7" max="7" width="10.5546875" style="1" customWidth="1"/>
    <col min="8" max="8" width="14.6640625" style="1" customWidth="1"/>
    <col min="9" max="10" width="13" style="1" customWidth="1"/>
    <col min="11" max="11" width="8.6640625" style="1" customWidth="1"/>
    <col min="12" max="16384" width="9.109375" style="1"/>
  </cols>
  <sheetData>
    <row r="1" spans="1:19" ht="13.8" x14ac:dyDescent="0.25">
      <c r="A1" s="49"/>
      <c r="B1" s="49"/>
      <c r="C1" s="50"/>
      <c r="D1" s="49"/>
      <c r="E1" s="49"/>
      <c r="F1" s="49"/>
      <c r="G1" s="49"/>
      <c r="H1" s="49"/>
      <c r="I1" s="51"/>
      <c r="J1" s="52"/>
      <c r="K1" s="49"/>
    </row>
    <row r="2" spans="1:19" ht="13.8" x14ac:dyDescent="0.25">
      <c r="A2" s="49"/>
      <c r="B2" s="49"/>
      <c r="C2" s="50"/>
      <c r="D2" s="49"/>
      <c r="E2" s="49"/>
      <c r="F2" s="49"/>
      <c r="G2" s="49"/>
      <c r="H2" s="49"/>
      <c r="I2" s="51"/>
      <c r="J2" s="52"/>
      <c r="K2" s="49"/>
    </row>
    <row r="3" spans="1:19" ht="13.8" x14ac:dyDescent="0.25">
      <c r="A3" s="49"/>
      <c r="B3" s="49"/>
      <c r="C3" s="50"/>
      <c r="D3" s="49"/>
      <c r="E3" s="49"/>
      <c r="F3" s="49"/>
      <c r="G3" s="49"/>
      <c r="H3" s="49"/>
      <c r="I3" s="51"/>
      <c r="J3" s="52"/>
      <c r="K3" s="49"/>
    </row>
    <row r="4" spans="1:19" ht="13.8" x14ac:dyDescent="0.25">
      <c r="A4" s="49"/>
      <c r="B4" s="49"/>
      <c r="C4" s="50"/>
      <c r="D4" s="99" t="s">
        <v>288</v>
      </c>
      <c r="E4" s="99"/>
      <c r="F4" s="49"/>
      <c r="G4" s="49"/>
      <c r="H4" s="49"/>
      <c r="I4" s="49"/>
      <c r="J4" s="49"/>
      <c r="K4" s="49"/>
    </row>
    <row r="5" spans="1:19" ht="13.8" x14ac:dyDescent="0.25">
      <c r="A5" s="49"/>
      <c r="B5" s="49"/>
      <c r="C5" s="56"/>
      <c r="D5" s="49"/>
      <c r="E5" s="49"/>
      <c r="F5" s="49"/>
      <c r="G5" s="49"/>
      <c r="H5" s="49"/>
      <c r="I5" s="49"/>
      <c r="J5" s="49"/>
      <c r="K5" s="49"/>
    </row>
    <row r="6" spans="1:19" ht="13.8" x14ac:dyDescent="0.25">
      <c r="A6" s="100"/>
      <c r="B6" s="100"/>
      <c r="C6" s="59"/>
      <c r="D6" s="1824" t="s">
        <v>32</v>
      </c>
      <c r="E6" s="60" t="s">
        <v>2</v>
      </c>
      <c r="F6" s="61" t="s">
        <v>3</v>
      </c>
      <c r="G6" s="61" t="s">
        <v>4</v>
      </c>
      <c r="H6" s="61" t="s">
        <v>5</v>
      </c>
      <c r="I6" s="61" t="s">
        <v>4</v>
      </c>
      <c r="J6" s="61" t="s">
        <v>4</v>
      </c>
      <c r="K6" s="62"/>
    </row>
    <row r="7" spans="1:19" ht="13.8" x14ac:dyDescent="0.25">
      <c r="A7" s="65" t="s">
        <v>6</v>
      </c>
      <c r="B7" s="65" t="s">
        <v>7</v>
      </c>
      <c r="C7" s="65" t="s">
        <v>8</v>
      </c>
      <c r="D7" s="1824"/>
      <c r="E7" s="66" t="s">
        <v>9</v>
      </c>
      <c r="F7" s="67" t="s">
        <v>10</v>
      </c>
      <c r="G7" s="68" t="s">
        <v>11</v>
      </c>
      <c r="H7" s="67" t="s">
        <v>12</v>
      </c>
      <c r="I7" s="68" t="s">
        <v>13</v>
      </c>
      <c r="J7" s="68" t="s">
        <v>14</v>
      </c>
      <c r="K7" s="69" t="s">
        <v>15</v>
      </c>
    </row>
    <row r="8" spans="1:19" ht="13.8" x14ac:dyDescent="0.25">
      <c r="A8" s="67"/>
      <c r="B8" s="65"/>
      <c r="C8" s="65"/>
      <c r="D8" s="1824"/>
      <c r="E8" s="66" t="s">
        <v>247</v>
      </c>
      <c r="F8" s="67" t="s">
        <v>265</v>
      </c>
      <c r="G8" s="67" t="s">
        <v>16</v>
      </c>
      <c r="H8" s="67" t="s">
        <v>266</v>
      </c>
      <c r="I8" s="67" t="s">
        <v>16</v>
      </c>
      <c r="J8" s="67" t="s">
        <v>16</v>
      </c>
      <c r="K8" s="70"/>
    </row>
    <row r="9" spans="1:19" s="7" customFormat="1" ht="10.5" customHeight="1" thickTop="1" thickBot="1" x14ac:dyDescent="0.3">
      <c r="A9" s="73">
        <v>1</v>
      </c>
      <c r="B9" s="73">
        <v>2</v>
      </c>
      <c r="C9" s="73">
        <v>3</v>
      </c>
      <c r="D9" s="73">
        <v>4</v>
      </c>
      <c r="E9" s="74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5">
        <v>11</v>
      </c>
    </row>
    <row r="10" spans="1:19" s="20" customFormat="1" ht="27.75" customHeight="1" thickTop="1" thickBot="1" x14ac:dyDescent="0.3">
      <c r="A10" s="361">
        <v>926</v>
      </c>
      <c r="B10" s="717"/>
      <c r="C10" s="717"/>
      <c r="D10" s="42" t="s">
        <v>193</v>
      </c>
      <c r="E10" s="920">
        <f>SUM(E11+E26+E31)</f>
        <v>118590</v>
      </c>
      <c r="F10" s="403">
        <f>SUM(F11+F26+F31)</f>
        <v>118590</v>
      </c>
      <c r="G10" s="404">
        <f>SUM(F10/E10*100)</f>
        <v>100</v>
      </c>
      <c r="H10" s="403">
        <f>SUM(H11+H26+H31)</f>
        <v>126620</v>
      </c>
      <c r="I10" s="404">
        <f>SUM(H10/F10*100)</f>
        <v>106.77122860274896</v>
      </c>
      <c r="J10" s="404">
        <f>SUM(H10/E10*100)</f>
        <v>106.77122860274896</v>
      </c>
      <c r="K10" s="406"/>
    </row>
    <row r="11" spans="1:19" s="20" customFormat="1" ht="15" customHeight="1" x14ac:dyDescent="0.25">
      <c r="A11" s="219"/>
      <c r="B11" s="86">
        <v>92601</v>
      </c>
      <c r="C11" s="410"/>
      <c r="D11" s="102" t="s">
        <v>188</v>
      </c>
      <c r="E11" s="365">
        <f>SUM(E12+E14)</f>
        <v>58090</v>
      </c>
      <c r="F11" s="90">
        <f>SUM(F12+F14)</f>
        <v>58090</v>
      </c>
      <c r="G11" s="92">
        <f>SUM(F11/E11*100)</f>
        <v>100</v>
      </c>
      <c r="H11" s="90">
        <f>SUM(H12+H14)</f>
        <v>61620</v>
      </c>
      <c r="I11" s="92">
        <f>SUM(H11/F11*100)</f>
        <v>106.07677741435704</v>
      </c>
      <c r="J11" s="92">
        <f>SUM(H11/E11*100)</f>
        <v>106.07677741435704</v>
      </c>
      <c r="K11" s="274"/>
    </row>
    <row r="12" spans="1:19" s="20" customFormat="1" ht="15" hidden="1" customHeight="1" x14ac:dyDescent="0.25">
      <c r="A12" s="151"/>
      <c r="B12" s="257"/>
      <c r="C12" s="718"/>
      <c r="D12" s="120" t="s">
        <v>137</v>
      </c>
      <c r="E12" s="255">
        <f>SUM(E13:E13)</f>
        <v>0</v>
      </c>
      <c r="F12" s="146">
        <f>SUM(F13:F13)</f>
        <v>0</v>
      </c>
      <c r="G12" s="147" t="e">
        <f>SUM(F12/E12*100)</f>
        <v>#DIV/0!</v>
      </c>
      <c r="H12" s="146">
        <f>SUM(H13:H13)</f>
        <v>0</v>
      </c>
      <c r="I12" s="147" t="e">
        <f>SUM(H12/F12*100)</f>
        <v>#DIV/0!</v>
      </c>
      <c r="J12" s="147" t="e">
        <f>SUM(H12/E12*100)</f>
        <v>#DIV/0!</v>
      </c>
      <c r="K12" s="228"/>
    </row>
    <row r="13" spans="1:19" s="20" customFormat="1" ht="12.75" hidden="1" customHeight="1" x14ac:dyDescent="0.25">
      <c r="A13" s="151"/>
      <c r="B13" s="257"/>
      <c r="C13" s="121">
        <v>4110</v>
      </c>
      <c r="D13" s="270" t="s">
        <v>42</v>
      </c>
      <c r="E13" s="245">
        <v>0</v>
      </c>
      <c r="F13" s="125">
        <v>0</v>
      </c>
      <c r="G13" s="126" t="e">
        <f>SUM(F13/E13*100)</f>
        <v>#DIV/0!</v>
      </c>
      <c r="H13" s="125">
        <v>0</v>
      </c>
      <c r="I13" s="126" t="e">
        <f>SUM(H13/F13*100)</f>
        <v>#DIV/0!</v>
      </c>
      <c r="J13" s="126" t="e">
        <f>SUM(H13/E13*100)</f>
        <v>#DIV/0!</v>
      </c>
      <c r="K13" s="229"/>
    </row>
    <row r="14" spans="1:19" s="20" customFormat="1" ht="12.75" customHeight="1" x14ac:dyDescent="0.25">
      <c r="A14" s="151"/>
      <c r="B14" s="402"/>
      <c r="C14" s="719"/>
      <c r="D14" s="493" t="s">
        <v>142</v>
      </c>
      <c r="E14" s="921">
        <f>SUM(E15:E25)</f>
        <v>58090</v>
      </c>
      <c r="F14" s="729">
        <f>SUM(F15:F25)</f>
        <v>58090</v>
      </c>
      <c r="G14" s="457">
        <f t="shared" ref="G14:G25" si="0">SUM(F14/E14*100)</f>
        <v>100</v>
      </c>
      <c r="H14" s="729">
        <f>SUM(H15:H25)</f>
        <v>61620</v>
      </c>
      <c r="I14" s="457">
        <f t="shared" ref="I14:I25" si="1">SUM(H14/F14*100)</f>
        <v>106.07677741435704</v>
      </c>
      <c r="J14" s="457">
        <f t="shared" ref="J14:J25" si="2">SUM(H14/E14*100)</f>
        <v>106.07677741435704</v>
      </c>
      <c r="K14" s="730"/>
      <c r="L14" s="39"/>
      <c r="M14" s="39"/>
      <c r="N14" s="39"/>
      <c r="O14" s="39"/>
      <c r="P14" s="39"/>
      <c r="Q14" s="39"/>
      <c r="R14" s="39"/>
      <c r="S14" s="39"/>
    </row>
    <row r="15" spans="1:19" s="20" customFormat="1" ht="12.75" customHeight="1" x14ac:dyDescent="0.25">
      <c r="A15" s="151"/>
      <c r="B15" s="402"/>
      <c r="C15" s="155">
        <v>3020</v>
      </c>
      <c r="D15" s="215" t="s">
        <v>37</v>
      </c>
      <c r="E15" s="922">
        <v>800</v>
      </c>
      <c r="F15" s="922">
        <v>800</v>
      </c>
      <c r="G15" s="211">
        <f t="shared" si="0"/>
        <v>100</v>
      </c>
      <c r="H15" s="720">
        <v>800</v>
      </c>
      <c r="I15" s="211">
        <f t="shared" si="1"/>
        <v>100</v>
      </c>
      <c r="J15" s="211">
        <f t="shared" si="2"/>
        <v>100</v>
      </c>
      <c r="K15" s="721"/>
      <c r="L15" s="39"/>
      <c r="M15" s="39"/>
      <c r="N15" s="39"/>
      <c r="O15" s="39"/>
      <c r="P15" s="39"/>
      <c r="Q15" s="39"/>
      <c r="R15" s="39"/>
      <c r="S15" s="39"/>
    </row>
    <row r="16" spans="1:19" s="20" customFormat="1" ht="12.75" customHeight="1" x14ac:dyDescent="0.25">
      <c r="A16" s="151"/>
      <c r="B16" s="402"/>
      <c r="C16" s="188">
        <v>4010</v>
      </c>
      <c r="D16" s="180" t="s">
        <v>39</v>
      </c>
      <c r="E16" s="923">
        <v>32308</v>
      </c>
      <c r="F16" s="923">
        <v>32308</v>
      </c>
      <c r="G16" s="182">
        <f t="shared" si="0"/>
        <v>100</v>
      </c>
      <c r="H16" s="722">
        <v>34984</v>
      </c>
      <c r="I16" s="182">
        <f t="shared" si="1"/>
        <v>108.28277825925467</v>
      </c>
      <c r="J16" s="182">
        <f t="shared" si="2"/>
        <v>108.28277825925467</v>
      </c>
      <c r="K16" s="723"/>
      <c r="L16" s="39"/>
      <c r="M16" s="39"/>
      <c r="N16" s="39"/>
      <c r="O16" s="39"/>
      <c r="P16" s="39"/>
      <c r="Q16" s="39"/>
      <c r="R16" s="39"/>
      <c r="S16" s="39"/>
    </row>
    <row r="17" spans="1:19" s="20" customFormat="1" ht="12.75" customHeight="1" x14ac:dyDescent="0.25">
      <c r="A17" s="151"/>
      <c r="B17" s="402"/>
      <c r="C17" s="188">
        <v>4040</v>
      </c>
      <c r="D17" s="180" t="s">
        <v>41</v>
      </c>
      <c r="E17" s="923">
        <v>2547</v>
      </c>
      <c r="F17" s="923">
        <v>2547</v>
      </c>
      <c r="G17" s="182">
        <f t="shared" si="0"/>
        <v>100</v>
      </c>
      <c r="H17" s="722">
        <v>2747</v>
      </c>
      <c r="I17" s="182">
        <f t="shared" si="1"/>
        <v>107.85237534354141</v>
      </c>
      <c r="J17" s="182">
        <f t="shared" si="2"/>
        <v>107.85237534354141</v>
      </c>
      <c r="K17" s="723"/>
      <c r="L17" s="39"/>
      <c r="M17" s="39"/>
      <c r="N17" s="39"/>
      <c r="O17" s="39"/>
      <c r="P17" s="39"/>
      <c r="Q17" s="39"/>
      <c r="R17" s="39"/>
      <c r="S17" s="39"/>
    </row>
    <row r="18" spans="1:19" s="20" customFormat="1" ht="12.75" customHeight="1" x14ac:dyDescent="0.25">
      <c r="A18" s="151"/>
      <c r="B18" s="402"/>
      <c r="C18" s="188">
        <v>4110</v>
      </c>
      <c r="D18" s="180" t="s">
        <v>42</v>
      </c>
      <c r="E18" s="923">
        <v>6393</v>
      </c>
      <c r="F18" s="923">
        <v>6393</v>
      </c>
      <c r="G18" s="182">
        <f t="shared" si="0"/>
        <v>100</v>
      </c>
      <c r="H18" s="722">
        <v>6891</v>
      </c>
      <c r="I18" s="182">
        <f t="shared" si="1"/>
        <v>107.78977006100423</v>
      </c>
      <c r="J18" s="182">
        <f t="shared" si="2"/>
        <v>107.78977006100423</v>
      </c>
      <c r="K18" s="723"/>
      <c r="L18" s="39"/>
      <c r="M18" s="39"/>
      <c r="N18" s="39"/>
      <c r="O18" s="39"/>
      <c r="P18" s="39"/>
      <c r="Q18" s="39"/>
      <c r="R18" s="39"/>
      <c r="S18" s="39"/>
    </row>
    <row r="19" spans="1:19" s="20" customFormat="1" ht="12.75" customHeight="1" x14ac:dyDescent="0.25">
      <c r="A19" s="151"/>
      <c r="B19" s="402"/>
      <c r="C19" s="188">
        <v>4120</v>
      </c>
      <c r="D19" s="180" t="s">
        <v>43</v>
      </c>
      <c r="E19" s="923">
        <v>906</v>
      </c>
      <c r="F19" s="923">
        <v>906</v>
      </c>
      <c r="G19" s="182">
        <f t="shared" si="0"/>
        <v>100</v>
      </c>
      <c r="H19" s="722">
        <v>977</v>
      </c>
      <c r="I19" s="182">
        <f t="shared" si="1"/>
        <v>107.83664459161149</v>
      </c>
      <c r="J19" s="182">
        <f t="shared" si="2"/>
        <v>107.83664459161149</v>
      </c>
      <c r="K19" s="723"/>
      <c r="L19" s="39"/>
      <c r="M19" s="39"/>
      <c r="N19" s="39"/>
      <c r="O19" s="39"/>
      <c r="P19" s="39"/>
      <c r="Q19" s="39"/>
      <c r="R19" s="39"/>
      <c r="S19" s="39"/>
    </row>
    <row r="20" spans="1:19" s="20" customFormat="1" ht="12.75" customHeight="1" x14ac:dyDescent="0.25">
      <c r="A20" s="151"/>
      <c r="B20" s="402"/>
      <c r="C20" s="188">
        <v>4170</v>
      </c>
      <c r="D20" s="180" t="s">
        <v>45</v>
      </c>
      <c r="E20" s="923">
        <v>2150</v>
      </c>
      <c r="F20" s="923">
        <v>2150</v>
      </c>
      <c r="G20" s="182">
        <f t="shared" si="0"/>
        <v>100</v>
      </c>
      <c r="H20" s="722">
        <v>2150</v>
      </c>
      <c r="I20" s="182">
        <f t="shared" si="1"/>
        <v>100</v>
      </c>
      <c r="J20" s="182">
        <f t="shared" si="2"/>
        <v>100</v>
      </c>
      <c r="K20" s="723"/>
      <c r="L20" s="39"/>
      <c r="M20" s="39"/>
      <c r="N20" s="39"/>
      <c r="O20" s="39"/>
      <c r="P20" s="39"/>
      <c r="Q20" s="39"/>
      <c r="R20" s="39"/>
      <c r="S20" s="39"/>
    </row>
    <row r="21" spans="1:19" s="20" customFormat="1" ht="12.75" customHeight="1" x14ac:dyDescent="0.25">
      <c r="A21" s="151"/>
      <c r="B21" s="402"/>
      <c r="C21" s="188">
        <v>4210</v>
      </c>
      <c r="D21" s="180" t="s">
        <v>31</v>
      </c>
      <c r="E21" s="923">
        <v>1400</v>
      </c>
      <c r="F21" s="923">
        <v>1400</v>
      </c>
      <c r="G21" s="182">
        <f t="shared" si="0"/>
        <v>100</v>
      </c>
      <c r="H21" s="722">
        <v>1400</v>
      </c>
      <c r="I21" s="182">
        <f t="shared" si="1"/>
        <v>100</v>
      </c>
      <c r="J21" s="182">
        <f t="shared" si="2"/>
        <v>100</v>
      </c>
      <c r="K21" s="723"/>
      <c r="L21" s="39"/>
      <c r="M21" s="39"/>
      <c r="N21" s="39"/>
      <c r="O21" s="39"/>
      <c r="P21" s="39"/>
      <c r="Q21" s="39"/>
      <c r="R21" s="39"/>
      <c r="S21" s="39"/>
    </row>
    <row r="22" spans="1:19" s="20" customFormat="1" ht="12.75" customHeight="1" x14ac:dyDescent="0.25">
      <c r="A22" s="151"/>
      <c r="B22" s="402"/>
      <c r="C22" s="188">
        <v>4260</v>
      </c>
      <c r="D22" s="180" t="s">
        <v>46</v>
      </c>
      <c r="E22" s="923">
        <v>5800</v>
      </c>
      <c r="F22" s="923">
        <v>5800</v>
      </c>
      <c r="G22" s="182">
        <f t="shared" si="0"/>
        <v>100</v>
      </c>
      <c r="H22" s="722">
        <v>5800</v>
      </c>
      <c r="I22" s="182">
        <f t="shared" si="1"/>
        <v>100</v>
      </c>
      <c r="J22" s="182">
        <f t="shared" si="2"/>
        <v>100</v>
      </c>
      <c r="K22" s="723"/>
      <c r="L22" s="39"/>
      <c r="M22" s="39"/>
      <c r="N22" s="39"/>
      <c r="O22" s="39"/>
      <c r="P22" s="39"/>
      <c r="Q22" s="39"/>
      <c r="R22" s="39"/>
      <c r="S22" s="39"/>
    </row>
    <row r="23" spans="1:19" s="20" customFormat="1" ht="12.75" customHeight="1" x14ac:dyDescent="0.25">
      <c r="A23" s="151"/>
      <c r="B23" s="402"/>
      <c r="C23" s="188">
        <v>4280</v>
      </c>
      <c r="D23" s="270" t="s">
        <v>48</v>
      </c>
      <c r="E23" s="923"/>
      <c r="F23" s="923"/>
      <c r="G23" s="857" t="e">
        <f t="shared" si="0"/>
        <v>#DIV/0!</v>
      </c>
      <c r="H23" s="722">
        <v>85</v>
      </c>
      <c r="I23" s="857" t="e">
        <f t="shared" si="1"/>
        <v>#DIV/0!</v>
      </c>
      <c r="J23" s="857" t="e">
        <f t="shared" si="2"/>
        <v>#DIV/0!</v>
      </c>
      <c r="K23" s="723"/>
      <c r="L23" s="39"/>
      <c r="M23" s="39"/>
      <c r="N23" s="39"/>
      <c r="O23" s="39"/>
      <c r="P23" s="39"/>
      <c r="Q23" s="39"/>
      <c r="R23" s="39"/>
      <c r="S23" s="39"/>
    </row>
    <row r="24" spans="1:19" s="20" customFormat="1" ht="12.75" customHeight="1" x14ac:dyDescent="0.25">
      <c r="A24" s="151"/>
      <c r="B24" s="402"/>
      <c r="C24" s="188">
        <v>4300</v>
      </c>
      <c r="D24" s="194" t="s">
        <v>22</v>
      </c>
      <c r="E24" s="923">
        <v>4600</v>
      </c>
      <c r="F24" s="923">
        <v>4600</v>
      </c>
      <c r="G24" s="182">
        <f t="shared" si="0"/>
        <v>100</v>
      </c>
      <c r="H24" s="722">
        <v>4600</v>
      </c>
      <c r="I24" s="182">
        <f t="shared" si="1"/>
        <v>100</v>
      </c>
      <c r="J24" s="182">
        <f t="shared" si="2"/>
        <v>100</v>
      </c>
      <c r="K24" s="723"/>
      <c r="L24" s="39"/>
      <c r="M24" s="39"/>
      <c r="N24" s="39"/>
      <c r="O24" s="39"/>
      <c r="P24" s="39"/>
      <c r="Q24" s="39"/>
      <c r="R24" s="39"/>
      <c r="S24" s="39"/>
    </row>
    <row r="25" spans="1:19" s="20" customFormat="1" ht="12.75" customHeight="1" x14ac:dyDescent="0.25">
      <c r="A25" s="151"/>
      <c r="B25" s="402"/>
      <c r="C25" s="305">
        <v>4440</v>
      </c>
      <c r="D25" s="215" t="s">
        <v>55</v>
      </c>
      <c r="E25" s="922">
        <v>1186</v>
      </c>
      <c r="F25" s="922">
        <v>1186</v>
      </c>
      <c r="G25" s="211">
        <f t="shared" si="0"/>
        <v>100</v>
      </c>
      <c r="H25" s="720">
        <v>1186</v>
      </c>
      <c r="I25" s="211">
        <f t="shared" si="1"/>
        <v>100</v>
      </c>
      <c r="J25" s="211">
        <f t="shared" si="2"/>
        <v>100</v>
      </c>
      <c r="K25" s="721"/>
      <c r="L25" s="39"/>
      <c r="M25" s="39"/>
      <c r="N25" s="39"/>
      <c r="O25" s="39"/>
      <c r="P25" s="39"/>
      <c r="Q25" s="39"/>
      <c r="R25" s="39"/>
      <c r="S25" s="39"/>
    </row>
    <row r="26" spans="1:19" s="9" customFormat="1" ht="15" customHeight="1" x14ac:dyDescent="0.25">
      <c r="A26" s="151"/>
      <c r="B26" s="444">
        <v>92605</v>
      </c>
      <c r="C26" s="444"/>
      <c r="D26" s="120" t="s">
        <v>192</v>
      </c>
      <c r="E26" s="255">
        <f>SUM(E27:E30)</f>
        <v>48500</v>
      </c>
      <c r="F26" s="255">
        <f>SUM(F27:F30)</f>
        <v>48500</v>
      </c>
      <c r="G26" s="147">
        <f>SUM(F26/E26*100)</f>
        <v>100</v>
      </c>
      <c r="H26" s="146">
        <f>SUM(H27:H30)</f>
        <v>53000</v>
      </c>
      <c r="I26" s="147">
        <f>SUM(H26/F26*100)</f>
        <v>109.27835051546391</v>
      </c>
      <c r="J26" s="147">
        <f>SUM(H26/E26*100)</f>
        <v>109.27835051546391</v>
      </c>
      <c r="K26" s="228"/>
    </row>
    <row r="27" spans="1:19" s="22" customFormat="1" ht="32.25" customHeight="1" x14ac:dyDescent="0.25">
      <c r="A27" s="615"/>
      <c r="B27" s="159"/>
      <c r="C27" s="121">
        <v>3040</v>
      </c>
      <c r="D27" s="244" t="s">
        <v>189</v>
      </c>
      <c r="E27" s="245">
        <v>8000</v>
      </c>
      <c r="F27" s="245">
        <v>8000</v>
      </c>
      <c r="G27" s="245">
        <f>SUM(F27/E27*100)</f>
        <v>100</v>
      </c>
      <c r="H27" s="125">
        <v>8000</v>
      </c>
      <c r="I27" s="245">
        <f>SUM(H27/F27*100)</f>
        <v>100</v>
      </c>
      <c r="J27" s="732">
        <f>SUM(H27/E27*100)</f>
        <v>100</v>
      </c>
      <c r="K27" s="246"/>
    </row>
    <row r="28" spans="1:19" s="22" customFormat="1" ht="12.75" customHeight="1" x14ac:dyDescent="0.25">
      <c r="A28" s="615"/>
      <c r="B28" s="159"/>
      <c r="C28" s="285">
        <v>3250</v>
      </c>
      <c r="D28" s="190" t="s">
        <v>190</v>
      </c>
      <c r="E28" s="463">
        <v>30500</v>
      </c>
      <c r="F28" s="463">
        <v>30500</v>
      </c>
      <c r="G28" s="463">
        <f>SUM(F28/E28*100)</f>
        <v>100</v>
      </c>
      <c r="H28" s="190">
        <v>35000</v>
      </c>
      <c r="I28" s="463">
        <f>SUM(H28/F28*100)</f>
        <v>114.75409836065573</v>
      </c>
      <c r="J28" s="724">
        <f>SUM(H28/E28*100)</f>
        <v>114.75409836065573</v>
      </c>
      <c r="K28" s="621"/>
    </row>
    <row r="29" spans="1:19" s="22" customFormat="1" ht="12.75" customHeight="1" x14ac:dyDescent="0.25">
      <c r="A29" s="646"/>
      <c r="B29" s="159"/>
      <c r="C29" s="516" t="s">
        <v>221</v>
      </c>
      <c r="D29" s="167" t="s">
        <v>220</v>
      </c>
      <c r="E29" s="535">
        <v>10000</v>
      </c>
      <c r="F29" s="535">
        <v>10000</v>
      </c>
      <c r="G29" s="463">
        <f>SUM(F29/E29*100)</f>
        <v>100</v>
      </c>
      <c r="H29" s="167">
        <v>10000</v>
      </c>
      <c r="I29" s="211">
        <f t="shared" ref="I29" si="3">SUM(H29/F29*100)</f>
        <v>100</v>
      </c>
      <c r="J29" s="928"/>
      <c r="K29" s="929"/>
    </row>
    <row r="30" spans="1:19" s="22" customFormat="1" ht="12.75" hidden="1" customHeight="1" x14ac:dyDescent="0.25">
      <c r="A30" s="646"/>
      <c r="B30" s="159"/>
      <c r="C30" s="239">
        <v>4210</v>
      </c>
      <c r="D30" s="471" t="s">
        <v>31</v>
      </c>
      <c r="E30" s="242"/>
      <c r="F30" s="242"/>
      <c r="G30" s="242"/>
      <c r="H30" s="241"/>
      <c r="I30" s="242"/>
      <c r="J30" s="725"/>
      <c r="K30" s="726"/>
    </row>
    <row r="31" spans="1:19" s="22" customFormat="1" ht="15" customHeight="1" x14ac:dyDescent="0.25">
      <c r="A31" s="646"/>
      <c r="B31" s="143">
        <v>92695</v>
      </c>
      <c r="C31" s="143"/>
      <c r="D31" s="146" t="s">
        <v>71</v>
      </c>
      <c r="E31" s="255">
        <f>SUM(E32:E32)</f>
        <v>12000</v>
      </c>
      <c r="F31" s="146">
        <f>SUM(F32:F32)</f>
        <v>12000</v>
      </c>
      <c r="G31" s="255">
        <f>SUM(F31/E31*100)</f>
        <v>100</v>
      </c>
      <c r="H31" s="146">
        <f>SUM(H32:H32)</f>
        <v>12000</v>
      </c>
      <c r="I31" s="255">
        <f>SUM(H31/F31*100)</f>
        <v>100</v>
      </c>
      <c r="J31" s="255">
        <f>SUM(H31/E31*100)</f>
        <v>100</v>
      </c>
      <c r="K31" s="256"/>
    </row>
    <row r="32" spans="1:19" s="22" customFormat="1" ht="77.25" customHeight="1" thickBot="1" x14ac:dyDescent="0.3">
      <c r="A32" s="727"/>
      <c r="B32" s="258"/>
      <c r="C32" s="78" t="s">
        <v>72</v>
      </c>
      <c r="D32" s="728" t="s">
        <v>73</v>
      </c>
      <c r="E32" s="251">
        <v>12000</v>
      </c>
      <c r="F32" s="251">
        <v>12000</v>
      </c>
      <c r="G32" s="251">
        <f>SUM(F32/E32*100)</f>
        <v>100</v>
      </c>
      <c r="H32" s="250">
        <v>12000</v>
      </c>
      <c r="I32" s="251">
        <f>SUM(H32/F32*100)</f>
        <v>100</v>
      </c>
      <c r="J32" s="251">
        <f>SUM(H32/E32*100)</f>
        <v>100</v>
      </c>
      <c r="K32" s="731"/>
    </row>
    <row r="33" spans="3:5" s="22" customFormat="1" ht="15" customHeight="1" x14ac:dyDescent="0.25">
      <c r="C33" s="23"/>
      <c r="D33" s="25"/>
      <c r="E33" s="25"/>
    </row>
  </sheetData>
  <sheetProtection selectLockedCells="1" selectUnlockedCells="1"/>
  <mergeCells count="1">
    <mergeCell ref="D6:D8"/>
  </mergeCells>
  <phoneticPr fontId="11" type="noConversion"/>
  <printOptions horizontalCentered="1"/>
  <pageMargins left="0.70866141732283472" right="0.70866141732283472" top="0.98425196850393704" bottom="0.70866141732283472" header="0" footer="0"/>
  <pageSetup paperSize="9" scale="85" firstPageNumber="0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19</vt:i4>
      </vt:variant>
    </vt:vector>
  </HeadingPairs>
  <TitlesOfParts>
    <vt:vector size="42" baseType="lpstr">
      <vt:lpstr>Dział 010</vt:lpstr>
      <vt:lpstr>Dział 020</vt:lpstr>
      <vt:lpstr>Dział 600</vt:lpstr>
      <vt:lpstr>Dział 630</vt:lpstr>
      <vt:lpstr>Dział 700</vt:lpstr>
      <vt:lpstr>Dział 710</vt:lpstr>
      <vt:lpstr>Dział 750</vt:lpstr>
      <vt:lpstr>Dział 751</vt:lpstr>
      <vt:lpstr>Dział 752</vt:lpstr>
      <vt:lpstr>dział 754</vt:lpstr>
      <vt:lpstr>dział 755</vt:lpstr>
      <vt:lpstr>Dział 757</vt:lpstr>
      <vt:lpstr>Dział 758</vt:lpstr>
      <vt:lpstr>Dział 801</vt:lpstr>
      <vt:lpstr>Dział 851</vt:lpstr>
      <vt:lpstr>Dział 852</vt:lpstr>
      <vt:lpstr>Dział 853</vt:lpstr>
      <vt:lpstr>Dział 854</vt:lpstr>
      <vt:lpstr>855</vt:lpstr>
      <vt:lpstr>Dział 900</vt:lpstr>
      <vt:lpstr>Dział 921</vt:lpstr>
      <vt:lpstr>Dział 926</vt:lpstr>
      <vt:lpstr>Arkusz1</vt:lpstr>
      <vt:lpstr>'855'!Obszar_wydruku</vt:lpstr>
      <vt:lpstr>'Dział 010'!Obszar_wydruku</vt:lpstr>
      <vt:lpstr>'dział 754'!Obszar_wydruku</vt:lpstr>
      <vt:lpstr>'dział 755'!Obszar_wydruku</vt:lpstr>
      <vt:lpstr>'Dział 757'!Obszar_wydruku</vt:lpstr>
      <vt:lpstr>'Dział 758'!Obszar_wydruku</vt:lpstr>
      <vt:lpstr>'Dział 801'!Obszar_wydruku</vt:lpstr>
      <vt:lpstr>'Dział 852'!Obszar_wydruku</vt:lpstr>
      <vt:lpstr>'Dział 853'!Obszar_wydruku</vt:lpstr>
      <vt:lpstr>'855'!Tytuły_wydruku</vt:lpstr>
      <vt:lpstr>'Dział 600'!Tytuły_wydruku</vt:lpstr>
      <vt:lpstr>'Dział 710'!Tytuły_wydruku</vt:lpstr>
      <vt:lpstr>'Dział 750'!Tytuły_wydruku</vt:lpstr>
      <vt:lpstr>'dział 754'!Tytuły_wydruku</vt:lpstr>
      <vt:lpstr>'dział 755'!Tytuły_wydruku</vt:lpstr>
      <vt:lpstr>'Dział 801'!Tytuły_wydruku</vt:lpstr>
      <vt:lpstr>'Dział 852'!Tytuły_wydruku</vt:lpstr>
      <vt:lpstr>'Dział 853'!Tytuły_wydruku</vt:lpstr>
      <vt:lpstr>'Dział 854'!Tytuły_wydruku</vt:lpstr>
    </vt:vector>
  </TitlesOfParts>
  <Company>Starostwo Powiatowe Braniewo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Starostwo Braniewo</cp:lastModifiedBy>
  <cp:lastPrinted>2018-11-14T07:50:56Z</cp:lastPrinted>
  <dcterms:created xsi:type="dcterms:W3CDTF">2014-11-05T08:28:22Z</dcterms:created>
  <dcterms:modified xsi:type="dcterms:W3CDTF">2018-11-14T07:51:04Z</dcterms:modified>
</cp:coreProperties>
</file>